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0800"/>
  </bookViews>
  <sheets>
    <sheet name="GuV_D" sheetId="1" r:id="rId1"/>
    <sheet name="GuV_E" sheetId="2" r:id="rId2"/>
  </sheets>
  <externalReferences>
    <externalReference r:id="rId3"/>
    <externalReference r:id="rId4"/>
  </externalReferences>
  <definedNames>
    <definedName name="_xlnm.Print_Area" localSheetId="0">GuV_D!$A$1:$AE$54</definedName>
    <definedName name="_xlnm.Print_Area" localSheetId="1">GuV_E!$A$1:$AE$54</definedName>
  </definedNames>
  <calcPr calcId="145621"/>
</workbook>
</file>

<file path=xl/calcChain.xml><?xml version="1.0" encoding="utf-8"?>
<calcChain xmlns="http://schemas.openxmlformats.org/spreadsheetml/2006/main">
  <c r="AB46" i="2" l="1"/>
  <c r="W46" i="2"/>
  <c r="R46" i="2"/>
  <c r="M46" i="2"/>
  <c r="H46" i="2"/>
  <c r="B46" i="2"/>
  <c r="AB42" i="2"/>
  <c r="W42" i="2"/>
  <c r="R42" i="2"/>
  <c r="M42" i="2"/>
  <c r="AB41" i="2"/>
  <c r="W41" i="2"/>
  <c r="R41" i="2"/>
  <c r="M41" i="2"/>
  <c r="N41" i="2" s="1"/>
  <c r="AB38" i="2"/>
  <c r="W38" i="2"/>
  <c r="R38" i="2"/>
  <c r="M38" i="2"/>
  <c r="AB36" i="2"/>
  <c r="W36" i="2"/>
  <c r="R36" i="2"/>
  <c r="M36" i="2"/>
  <c r="N36" i="2" s="1"/>
  <c r="H36" i="2"/>
  <c r="AB34" i="2"/>
  <c r="AD34" i="2" s="1"/>
  <c r="W34" i="2"/>
  <c r="S34" i="2"/>
  <c r="R34" i="2"/>
  <c r="M34" i="2"/>
  <c r="H34" i="2"/>
  <c r="AB32" i="2"/>
  <c r="W32" i="2"/>
  <c r="R32" i="2"/>
  <c r="M32" i="2"/>
  <c r="H32" i="2"/>
  <c r="AB31" i="2"/>
  <c r="W31" i="2"/>
  <c r="X31" i="2" s="1"/>
  <c r="R31" i="2"/>
  <c r="S31" i="2" s="1"/>
  <c r="M31" i="2"/>
  <c r="N31" i="2" s="1"/>
  <c r="H31" i="2"/>
  <c r="AB30" i="2"/>
  <c r="W30" i="2"/>
  <c r="R30" i="2"/>
  <c r="M30" i="2"/>
  <c r="N30" i="2" s="1"/>
  <c r="H30" i="2"/>
  <c r="AB29" i="2"/>
  <c r="AD29" i="2" s="1"/>
  <c r="W29" i="2"/>
  <c r="S29" i="2"/>
  <c r="R29" i="2"/>
  <c r="M29" i="2"/>
  <c r="H29" i="2"/>
  <c r="AB28" i="2"/>
  <c r="W28" i="2"/>
  <c r="R28" i="2"/>
  <c r="M28" i="2"/>
  <c r="H28" i="2"/>
  <c r="AB26" i="2"/>
  <c r="W26" i="2"/>
  <c r="X26" i="2" s="1"/>
  <c r="R26" i="2"/>
  <c r="S26" i="2" s="1"/>
  <c r="M26" i="2"/>
  <c r="N26" i="2" s="1"/>
  <c r="Z24" i="2"/>
  <c r="U24" i="2"/>
  <c r="P24" i="2"/>
  <c r="K24" i="2"/>
  <c r="Z23" i="2"/>
  <c r="AD23" i="2" s="1"/>
  <c r="U23" i="2"/>
  <c r="P23" i="2"/>
  <c r="S23" i="2" s="1"/>
  <c r="K23" i="2"/>
  <c r="N23" i="2" s="1"/>
  <c r="AB21" i="2"/>
  <c r="W21" i="2"/>
  <c r="X21" i="2" s="1"/>
  <c r="R21" i="2"/>
  <c r="S21" i="2" s="1"/>
  <c r="M21" i="2"/>
  <c r="N21" i="2" s="1"/>
  <c r="H21" i="2"/>
  <c r="AB20" i="2"/>
  <c r="AD20" i="2" s="1"/>
  <c r="W20" i="2"/>
  <c r="R20" i="2"/>
  <c r="M20" i="2"/>
  <c r="H20" i="2"/>
  <c r="AB19" i="2"/>
  <c r="W19" i="2"/>
  <c r="X19" i="2" s="1"/>
  <c r="R19" i="2"/>
  <c r="S19" i="2" s="1"/>
  <c r="M19" i="2"/>
  <c r="N19" i="2" s="1"/>
  <c r="H19" i="2"/>
  <c r="AB18" i="2"/>
  <c r="W18" i="2"/>
  <c r="R18" i="2"/>
  <c r="M18" i="2"/>
  <c r="N18" i="2" s="1"/>
  <c r="H18" i="2"/>
  <c r="AB17" i="2"/>
  <c r="AD17" i="2" s="1"/>
  <c r="W17" i="2"/>
  <c r="S17" i="2"/>
  <c r="R17" i="2"/>
  <c r="M17" i="2"/>
  <c r="AB16" i="2"/>
  <c r="AD16" i="2" s="1"/>
  <c r="X16" i="2"/>
  <c r="W16" i="2"/>
  <c r="R16" i="2"/>
  <c r="S16" i="2" s="1"/>
  <c r="M16" i="2"/>
  <c r="N16" i="2" s="1"/>
  <c r="AB14" i="2"/>
  <c r="AD14" i="2" s="1"/>
  <c r="W14" i="2"/>
  <c r="S14" i="2"/>
  <c r="R14" i="2"/>
  <c r="M14" i="2"/>
  <c r="AB12" i="2"/>
  <c r="AD12" i="2" s="1"/>
  <c r="X12" i="2"/>
  <c r="W12" i="2"/>
  <c r="R12" i="2"/>
  <c r="S12" i="2" s="1"/>
  <c r="M12" i="2"/>
  <c r="N12" i="2" s="1"/>
  <c r="AB10" i="2"/>
  <c r="AD10" i="2" s="1"/>
  <c r="W10" i="2"/>
  <c r="X42" i="2" s="1"/>
  <c r="S10" i="2"/>
  <c r="R10" i="2"/>
  <c r="S41" i="2" s="1"/>
  <c r="M10" i="2"/>
  <c r="H10" i="2"/>
  <c r="Z7" i="2"/>
  <c r="K7" i="2"/>
  <c r="AB46" i="1"/>
  <c r="W46" i="1"/>
  <c r="R46" i="1"/>
  <c r="M46" i="1"/>
  <c r="B46" i="1"/>
  <c r="AB42" i="1"/>
  <c r="W42" i="1"/>
  <c r="R42" i="1"/>
  <c r="M42" i="1"/>
  <c r="N42" i="1" s="1"/>
  <c r="AB41" i="1"/>
  <c r="W41" i="1"/>
  <c r="R41" i="1"/>
  <c r="M41" i="1"/>
  <c r="N41" i="1" s="1"/>
  <c r="AB36" i="1"/>
  <c r="W36" i="1"/>
  <c r="R36" i="1"/>
  <c r="M36" i="1"/>
  <c r="N36" i="1" s="1"/>
  <c r="AB32" i="1"/>
  <c r="W32" i="1"/>
  <c r="R32" i="1"/>
  <c r="M32" i="1"/>
  <c r="N32" i="1" s="1"/>
  <c r="AB31" i="1"/>
  <c r="W31" i="1"/>
  <c r="R31" i="1"/>
  <c r="M31" i="1"/>
  <c r="N31" i="1" s="1"/>
  <c r="AB30" i="1"/>
  <c r="W30" i="1"/>
  <c r="R30" i="1"/>
  <c r="M30" i="1"/>
  <c r="N30" i="1" s="1"/>
  <c r="AB29" i="1"/>
  <c r="W29" i="1"/>
  <c r="R29" i="1"/>
  <c r="M29" i="1"/>
  <c r="N29" i="1" s="1"/>
  <c r="AB28" i="1"/>
  <c r="W28" i="1"/>
  <c r="R28" i="1"/>
  <c r="M28" i="1"/>
  <c r="N28" i="1" s="1"/>
  <c r="Z24" i="1"/>
  <c r="U24" i="1"/>
  <c r="P24" i="1"/>
  <c r="K24" i="1"/>
  <c r="Z23" i="1"/>
  <c r="U23" i="1"/>
  <c r="P23" i="1"/>
  <c r="K23" i="1"/>
  <c r="N23" i="1" s="1"/>
  <c r="AB21" i="1"/>
  <c r="W21" i="1"/>
  <c r="R21" i="1"/>
  <c r="M21" i="1"/>
  <c r="AB20" i="1"/>
  <c r="W20" i="1"/>
  <c r="R20" i="1"/>
  <c r="M20" i="1"/>
  <c r="N20" i="1" s="1"/>
  <c r="AB19" i="1"/>
  <c r="W19" i="1"/>
  <c r="R19" i="1"/>
  <c r="M19" i="1"/>
  <c r="N19" i="1" s="1"/>
  <c r="AB18" i="1"/>
  <c r="W18" i="1"/>
  <c r="R18" i="1"/>
  <c r="M18" i="1"/>
  <c r="N18" i="1" s="1"/>
  <c r="AB17" i="1"/>
  <c r="W17" i="1"/>
  <c r="R17" i="1"/>
  <c r="M17" i="1"/>
  <c r="N17" i="1" s="1"/>
  <c r="AB16" i="1"/>
  <c r="W16" i="1"/>
  <c r="R16" i="1"/>
  <c r="M16" i="1"/>
  <c r="AB12" i="1"/>
  <c r="W12" i="1"/>
  <c r="X12" i="1" s="1"/>
  <c r="R12" i="1"/>
  <c r="M12" i="1"/>
  <c r="N12" i="1" s="1"/>
  <c r="AB10" i="1"/>
  <c r="AD10" i="1" s="1"/>
  <c r="W10" i="1"/>
  <c r="R10" i="1"/>
  <c r="S10" i="1" s="1"/>
  <c r="M10" i="1"/>
  <c r="AD12" i="1" l="1"/>
  <c r="S17" i="1"/>
  <c r="S23" i="1"/>
  <c r="S31" i="1"/>
  <c r="R14" i="1"/>
  <c r="R26" i="1" s="1"/>
  <c r="S26" i="1" s="1"/>
  <c r="X16" i="1"/>
  <c r="X20" i="1"/>
  <c r="X21" i="1"/>
  <c r="S30" i="1"/>
  <c r="S32" i="1"/>
  <c r="AB14" i="1"/>
  <c r="AB26" i="1" s="1"/>
  <c r="N16" i="1"/>
  <c r="AD16" i="1"/>
  <c r="AD18" i="1"/>
  <c r="AD19" i="1"/>
  <c r="AD20" i="1"/>
  <c r="AD21" i="1"/>
  <c r="AD28" i="1"/>
  <c r="AD29" i="1"/>
  <c r="AD41" i="1"/>
  <c r="AD42" i="1"/>
  <c r="X18" i="2"/>
  <c r="AD19" i="2"/>
  <c r="AD21" i="2"/>
  <c r="AD26" i="2"/>
  <c r="AD31" i="2"/>
  <c r="N42" i="2"/>
  <c r="AD41" i="2"/>
  <c r="N14" i="2"/>
  <c r="N17" i="2"/>
  <c r="S20" i="2"/>
  <c r="S28" i="2"/>
  <c r="N29" i="2"/>
  <c r="S32" i="2"/>
  <c r="N34" i="2"/>
  <c r="S38" i="2"/>
  <c r="S42" i="2"/>
  <c r="AD28" i="2"/>
  <c r="X30" i="2"/>
  <c r="X36" i="2"/>
  <c r="AD38" i="2"/>
  <c r="X41" i="2"/>
  <c r="AD42" i="2"/>
  <c r="N10" i="2"/>
  <c r="X10" i="2"/>
  <c r="X14" i="2"/>
  <c r="X17" i="2"/>
  <c r="X23" i="2"/>
  <c r="X29" i="2"/>
  <c r="X34" i="2"/>
  <c r="AD32" i="2"/>
  <c r="S18" i="2"/>
  <c r="AD18" i="2"/>
  <c r="N20" i="2"/>
  <c r="X20" i="2"/>
  <c r="N28" i="2"/>
  <c r="X28" i="2"/>
  <c r="S30" i="2"/>
  <c r="AD30" i="2"/>
  <c r="N32" i="2"/>
  <c r="X32" i="2"/>
  <c r="S36" i="2"/>
  <c r="AD36" i="2"/>
  <c r="N38" i="2"/>
  <c r="X38" i="2"/>
  <c r="AD14" i="1"/>
  <c r="X29" i="1"/>
  <c r="S36" i="1"/>
  <c r="X31" i="1"/>
  <c r="X18" i="1"/>
  <c r="S19" i="1"/>
  <c r="S20" i="1"/>
  <c r="S21" i="1"/>
  <c r="S28" i="1"/>
  <c r="S29" i="1"/>
  <c r="AD32" i="1"/>
  <c r="S41" i="1"/>
  <c r="S42" i="1"/>
  <c r="R34" i="1"/>
  <c r="R51" i="1" s="1"/>
  <c r="AD17" i="1"/>
  <c r="X42" i="1"/>
  <c r="M14" i="1"/>
  <c r="S12" i="1"/>
  <c r="S16" i="1"/>
  <c r="S18" i="1"/>
  <c r="N21" i="1"/>
  <c r="AD23" i="1"/>
  <c r="AD30" i="1"/>
  <c r="AD31" i="1"/>
  <c r="AD36" i="1"/>
  <c r="W14" i="1"/>
  <c r="N10" i="1"/>
  <c r="X10" i="1"/>
  <c r="X17" i="1"/>
  <c r="X19" i="1"/>
  <c r="X23" i="1"/>
  <c r="X28" i="1"/>
  <c r="X30" i="1"/>
  <c r="X32" i="1"/>
  <c r="X36" i="1"/>
  <c r="X41" i="1"/>
  <c r="R52" i="1" l="1"/>
  <c r="S14" i="1"/>
  <c r="X14" i="1"/>
  <c r="W26" i="1"/>
  <c r="N14" i="1"/>
  <c r="M26" i="1"/>
  <c r="R38" i="1"/>
  <c r="S38" i="1" s="1"/>
  <c r="S34" i="1"/>
  <c r="AB34" i="1"/>
  <c r="AD26" i="1"/>
  <c r="N26" i="1" l="1"/>
  <c r="M34" i="1"/>
  <c r="X26" i="1"/>
  <c r="W34" i="1"/>
  <c r="AB38" i="1"/>
  <c r="AD38" i="1" s="1"/>
  <c r="AD34" i="1"/>
  <c r="AB51" i="1"/>
  <c r="AB52" i="1"/>
  <c r="M51" i="1" l="1"/>
  <c r="N34" i="1"/>
  <c r="M38" i="1"/>
  <c r="X34" i="1"/>
  <c r="W38" i="1"/>
  <c r="W51" i="1"/>
  <c r="W52" i="1"/>
  <c r="N38" i="1" l="1"/>
  <c r="X38" i="1"/>
</calcChain>
</file>

<file path=xl/sharedStrings.xml><?xml version="1.0" encoding="utf-8"?>
<sst xmlns="http://schemas.openxmlformats.org/spreadsheetml/2006/main" count="120" uniqueCount="83">
  <si>
    <t>Carl Zeiss Meditec AG</t>
  </si>
  <si>
    <t>Konzerngewinn- und Verlustrechnung (IFRS) 1. Oktober 2012 bis 31. März 2013</t>
  </si>
  <si>
    <t>2. Quartal 2012/2013</t>
  </si>
  <si>
    <t>2. Quartal 2011/2012</t>
  </si>
  <si>
    <t>Geschäftsjahr 2012/2013</t>
  </si>
  <si>
    <t>Geschäftsjahr 2011/2012</t>
  </si>
  <si>
    <t>Anhang</t>
  </si>
  <si>
    <t>1. Januar 2013 - 
31. März 2013</t>
  </si>
  <si>
    <t>1. Januar 2012 - 
31. März 2012</t>
  </si>
  <si>
    <t>1. Oktober 2012 - 
31. März 2013</t>
  </si>
  <si>
    <t>1. Oktober 2011 - 
31. März 2012</t>
  </si>
  <si>
    <t>€ Tsd.</t>
  </si>
  <si>
    <t>Umsatzerlöse</t>
  </si>
  <si>
    <t>(2p) (4)</t>
  </si>
  <si>
    <t xml:space="preserve">Umsatzkosten </t>
  </si>
  <si>
    <t xml:space="preserve">  </t>
  </si>
  <si>
    <t>Bruttoergebnis vom Umsatz</t>
  </si>
  <si>
    <t>Vertriebs- und Marketingkosten</t>
  </si>
  <si>
    <t>Allgemeine und Verwaltungskosten</t>
  </si>
  <si>
    <t>Forschungs- und Entwicklungskosten</t>
  </si>
  <si>
    <t>(33)</t>
  </si>
  <si>
    <t>Sonstige Erträge</t>
  </si>
  <si>
    <t>(5)</t>
  </si>
  <si>
    <t>Sonstige Aufwendungen</t>
  </si>
  <si>
    <t>(6)</t>
  </si>
  <si>
    <t>Kursgewinne / (Kursverluste), netto</t>
  </si>
  <si>
    <t>(2c) (30)</t>
  </si>
  <si>
    <t>Ergebnis vor Zinsen, Ertragsteuern, Abschreibungen und Amortisationen</t>
  </si>
  <si>
    <t>Abschreibungen und Amortisationen</t>
  </si>
  <si>
    <t xml:space="preserve"> </t>
  </si>
  <si>
    <t>Ergebnis vor Zinsen und Ertragsteuern</t>
  </si>
  <si>
    <t>Ergebnis aus At-Equity bewerteten Finanzanlagen</t>
  </si>
  <si>
    <t>(8) (15)</t>
  </si>
  <si>
    <t>Zinserträge</t>
  </si>
  <si>
    <t>(8)</t>
  </si>
  <si>
    <t>Zinsaufwendungen</t>
  </si>
  <si>
    <t>(2c) (2w) (8)</t>
  </si>
  <si>
    <t>Sonstiges Finanzergebnis</t>
  </si>
  <si>
    <t>Ergebnis vor Ertragsteuern</t>
  </si>
  <si>
    <t>Ertragsteueraufwand</t>
  </si>
  <si>
    <t>(9)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</si>
  <si>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</si>
  <si>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</si>
  <si>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</si>
  <si>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</si>
  <si>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</si>
  <si>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>(2r) (10)</t>
  </si>
  <si>
    <t>Der nachfolgende Konzernanhang ist integraler Bestandteil des ungeprüften Konzernabschlusses.</t>
  </si>
  <si>
    <t>Consolidated income statement (IFRS) for the period from 1 October 2012 to 31 March 2013</t>
  </si>
  <si>
    <t>2nd quarter 2012/2013</t>
  </si>
  <si>
    <t>2nd quarter 2011/2012</t>
  </si>
  <si>
    <t>Financial year 2012/2013</t>
  </si>
  <si>
    <t>Financial year 2011/2012</t>
  </si>
  <si>
    <t>Note</t>
  </si>
  <si>
    <t>1 January 2013 - 
31 March 2013</t>
  </si>
  <si>
    <t>1 January 2012 - 
31 March 2012</t>
  </si>
  <si>
    <t>1 October 2012 - 
31 March 2013</t>
  </si>
  <si>
    <t>1 October 2011 - 
31 March 2012</t>
  </si>
  <si>
    <t>Revenue</t>
  </si>
  <si>
    <t/>
  </si>
  <si>
    <t>Cost of goods sold</t>
  </si>
  <si>
    <t>Gross profit</t>
  </si>
  <si>
    <t>Selling and marketing expenses</t>
  </si>
  <si>
    <t>General and administrative expenses</t>
  </si>
  <si>
    <t>Research and development expenses</t>
  </si>
  <si>
    <t>Other income</t>
  </si>
  <si>
    <t>Other expense</t>
  </si>
  <si>
    <t>Foreign currency gains / (losses), net</t>
  </si>
  <si>
    <t>Earnings before interests, income taxes, depreciation and amortisation</t>
  </si>
  <si>
    <t>Depreciation and amortisation</t>
  </si>
  <si>
    <t>Earnings before interests and income taxes</t>
  </si>
  <si>
    <t>Results from investments accounted for using the equity method</t>
  </si>
  <si>
    <t>Interest income</t>
  </si>
  <si>
    <t>Interest expense</t>
  </si>
  <si>
    <t>Other financial result</t>
  </si>
  <si>
    <t>Earnings before income taxes</t>
  </si>
  <si>
    <t>Income tax expense</t>
  </si>
  <si>
    <t>Net income</t>
  </si>
  <si>
    <t>Attributable to:</t>
  </si>
  <si>
    <t>Shareholders of the parent company</t>
  </si>
  <si>
    <t>Non-controlling interest</t>
  </si>
  <si>
    <t>Profit / (loss) per share, attributable to the shareholders of the parent company in the current financial year (€):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</si>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</sst>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_);\(#,##0\);&quot;-    &quot;"/>
    <numFmt numFmtId="166" formatCode="0.0"/>
    <numFmt numFmtId="167" formatCode="0.0%"/>
    <numFmt numFmtId="168" formatCode="#,##0.000_);\(#,##0.000\);&quot;-    &quot;"/>
    <numFmt numFmtId="169" formatCode="#,##0.0000_);\(#,##0.0000\);&quot;-    &quot;"/>
    <numFmt numFmtId="170" formatCode="_([$€]* #,##0.00_);_([$€]* \(#,##0.00\);_([$€]* &quot;-&quot;??_);_(@_)"/>
  </numFmts>
  <fonts count="24" x14ac:knownFonts="1">
    <font>
      <sz val="10"/>
      <name val="Arial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11"/>
      <name val="Symbol"/>
      <family val="1"/>
      <charset val="2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165" fontId="1" fillId="2" borderId="0" xfId="1" applyNumberFormat="1" applyFont="1" applyFill="1"/>
    <xf numFmtId="0" fontId="4" fillId="2" borderId="0" xfId="0" applyFont="1" applyFill="1"/>
    <xf numFmtId="165" fontId="1" fillId="2" borderId="0" xfId="1" applyNumberFormat="1" applyFont="1" applyFill="1" applyBorder="1"/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10" fillId="2" borderId="0" xfId="1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49" fontId="12" fillId="2" borderId="0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/>
    <xf numFmtId="165" fontId="8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7" fillId="3" borderId="5" xfId="0" applyFont="1" applyFill="1" applyBorder="1"/>
    <xf numFmtId="0" fontId="7" fillId="2" borderId="0" xfId="0" applyFont="1" applyFill="1" applyBorder="1"/>
    <xf numFmtId="0" fontId="14" fillId="2" borderId="0" xfId="0" applyFont="1" applyFill="1" applyBorder="1"/>
    <xf numFmtId="0" fontId="5" fillId="2" borderId="0" xfId="0" applyFont="1" applyFill="1"/>
    <xf numFmtId="166" fontId="5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167" fontId="6" fillId="3" borderId="5" xfId="2" applyNumberFormat="1" applyFont="1" applyFill="1" applyBorder="1"/>
    <xf numFmtId="167" fontId="6" fillId="2" borderId="0" xfId="2" applyNumberFormat="1" applyFont="1" applyFill="1" applyBorder="1"/>
    <xf numFmtId="165" fontId="5" fillId="2" borderId="0" xfId="1" applyNumberFormat="1" applyFont="1" applyFill="1" applyBorder="1"/>
    <xf numFmtId="167" fontId="14" fillId="2" borderId="0" xfId="2" applyNumberFormat="1" applyFont="1" applyFill="1" applyBorder="1" applyAlignment="1"/>
    <xf numFmtId="0" fontId="13" fillId="2" borderId="0" xfId="0" applyFont="1" applyFill="1"/>
    <xf numFmtId="0" fontId="17" fillId="2" borderId="0" xfId="0" applyFont="1" applyFill="1"/>
    <xf numFmtId="165" fontId="8" fillId="2" borderId="1" xfId="1" applyNumberFormat="1" applyFont="1" applyFill="1" applyBorder="1"/>
    <xf numFmtId="167" fontId="7" fillId="3" borderId="5" xfId="2" applyNumberFormat="1" applyFont="1" applyFill="1" applyBorder="1"/>
    <xf numFmtId="167" fontId="7" fillId="2" borderId="0" xfId="2" applyNumberFormat="1" applyFont="1" applyFill="1" applyBorder="1"/>
    <xf numFmtId="165" fontId="8" fillId="2" borderId="0" xfId="1" applyNumberFormat="1" applyFont="1" applyFill="1" applyBorder="1"/>
    <xf numFmtId="165" fontId="5" fillId="2" borderId="1" xfId="1" applyNumberFormat="1" applyFont="1" applyFill="1" applyBorder="1"/>
    <xf numFmtId="0" fontId="14" fillId="2" borderId="0" xfId="0" applyFont="1" applyFill="1" applyBorder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49" fontId="19" fillId="2" borderId="0" xfId="0" applyNumberFormat="1" applyFont="1" applyFill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165" fontId="19" fillId="2" borderId="0" xfId="1" applyNumberFormat="1" applyFont="1" applyFill="1"/>
    <xf numFmtId="165" fontId="19" fillId="2" borderId="0" xfId="1" applyNumberFormat="1" applyFont="1" applyFill="1" applyBorder="1"/>
    <xf numFmtId="167" fontId="21" fillId="3" borderId="5" xfId="2" applyNumberFormat="1" applyFont="1" applyFill="1" applyBorder="1"/>
    <xf numFmtId="167" fontId="21" fillId="2" borderId="0" xfId="2" applyNumberFormat="1" applyFont="1" applyFill="1" applyBorder="1"/>
    <xf numFmtId="0" fontId="22" fillId="2" borderId="0" xfId="0" applyFont="1" applyFill="1"/>
    <xf numFmtId="165" fontId="5" fillId="2" borderId="6" xfId="1" applyNumberFormat="1" applyFont="1" applyFill="1" applyBorder="1"/>
    <xf numFmtId="167" fontId="7" fillId="3" borderId="5" xfId="0" applyNumberFormat="1" applyFont="1" applyFill="1" applyBorder="1"/>
    <xf numFmtId="167" fontId="7" fillId="2" borderId="0" xfId="0" applyNumberFormat="1" applyFont="1" applyFill="1" applyBorder="1"/>
    <xf numFmtId="49" fontId="8" fillId="4" borderId="0" xfId="0" applyNumberFormat="1" applyFont="1" applyFill="1" applyAlignment="1">
      <alignment horizontal="center"/>
    </xf>
    <xf numFmtId="165" fontId="5" fillId="2" borderId="7" xfId="1" applyNumberFormat="1" applyFont="1" applyFill="1" applyBorder="1"/>
    <xf numFmtId="167" fontId="7" fillId="3" borderId="8" xfId="2" applyNumberFormat="1" applyFont="1" applyFill="1" applyBorder="1"/>
    <xf numFmtId="3" fontId="5" fillId="2" borderId="0" xfId="0" applyNumberFormat="1" applyFont="1" applyFill="1"/>
    <xf numFmtId="0" fontId="6" fillId="2" borderId="0" xfId="0" applyFont="1" applyFill="1"/>
    <xf numFmtId="3" fontId="5" fillId="2" borderId="0" xfId="0" applyNumberFormat="1" applyFont="1" applyFill="1" applyBorder="1"/>
    <xf numFmtId="167" fontId="14" fillId="2" borderId="0" xfId="2" applyNumberFormat="1" applyFont="1" applyFill="1" applyBorder="1"/>
    <xf numFmtId="0" fontId="5" fillId="2" borderId="0" xfId="0" applyFont="1" applyFill="1" applyAlignment="1">
      <alignment wrapText="1"/>
    </xf>
    <xf numFmtId="49" fontId="8" fillId="2" borderId="0" xfId="0" applyNumberFormat="1" applyFont="1" applyFill="1" applyAlignment="1">
      <alignment horizontal="center" wrapText="1"/>
    </xf>
    <xf numFmtId="165" fontId="5" fillId="2" borderId="0" xfId="1" applyNumberFormat="1" applyFont="1" applyFill="1" applyBorder="1" applyAlignment="1"/>
    <xf numFmtId="4" fontId="5" fillId="2" borderId="0" xfId="1" applyNumberFormat="1" applyFont="1" applyFill="1" applyBorder="1" applyAlignment="1"/>
    <xf numFmtId="0" fontId="6" fillId="2" borderId="0" xfId="0" applyFont="1" applyFill="1" applyBorder="1" applyAlignment="1"/>
    <xf numFmtId="3" fontId="5" fillId="2" borderId="0" xfId="0" applyNumberFormat="1" applyFont="1" applyFill="1" applyBorder="1" applyAlignment="1"/>
    <xf numFmtId="0" fontId="6" fillId="2" borderId="0" xfId="0" applyFont="1" applyFill="1" applyAlignment="1"/>
    <xf numFmtId="0" fontId="1" fillId="2" borderId="0" xfId="0" applyFont="1" applyFill="1" applyAlignment="1"/>
    <xf numFmtId="3" fontId="8" fillId="2" borderId="0" xfId="0" applyNumberFormat="1" applyFont="1" applyFill="1"/>
    <xf numFmtId="3" fontId="8" fillId="2" borderId="0" xfId="0" applyNumberFormat="1" applyFont="1" applyFill="1" applyBorder="1"/>
    <xf numFmtId="4" fontId="5" fillId="2" borderId="7" xfId="0" applyNumberFormat="1" applyFont="1" applyFill="1" applyBorder="1"/>
    <xf numFmtId="4" fontId="7" fillId="0" borderId="0" xfId="0" applyNumberFormat="1" applyFont="1" applyFill="1"/>
    <xf numFmtId="4" fontId="7" fillId="2" borderId="0" xfId="0" applyNumberFormat="1" applyFont="1" applyFill="1"/>
    <xf numFmtId="4" fontId="5" fillId="2" borderId="0" xfId="1" applyNumberFormat="1" applyFont="1" applyFill="1" applyBorder="1"/>
    <xf numFmtId="4" fontId="5" fillId="2" borderId="7" xfId="1" applyNumberFormat="1" applyFont="1" applyFill="1" applyBorder="1" applyAlignment="1"/>
    <xf numFmtId="49" fontId="5" fillId="2" borderId="0" xfId="0" applyNumberFormat="1" applyFont="1" applyFill="1"/>
    <xf numFmtId="0" fontId="3" fillId="2" borderId="0" xfId="0" applyFont="1" applyFill="1"/>
    <xf numFmtId="168" fontId="8" fillId="2" borderId="0" xfId="1" applyNumberFormat="1" applyFont="1" applyFill="1"/>
    <xf numFmtId="167" fontId="8" fillId="2" borderId="0" xfId="2" applyNumberFormat="1" applyFont="1" applyFill="1"/>
    <xf numFmtId="167" fontId="7" fillId="2" borderId="0" xfId="2" applyNumberFormat="1" applyFont="1" applyFill="1"/>
    <xf numFmtId="167" fontId="9" fillId="2" borderId="0" xfId="2" applyNumberFormat="1" applyFont="1" applyFill="1" applyBorder="1" applyAlignment="1">
      <alignment horizontal="center"/>
    </xf>
    <xf numFmtId="169" fontId="8" fillId="2" borderId="0" xfId="1" applyNumberFormat="1" applyFont="1" applyFill="1"/>
    <xf numFmtId="4" fontId="8" fillId="2" borderId="0" xfId="2" applyNumberFormat="1" applyFont="1" applyFill="1"/>
    <xf numFmtId="0" fontId="16" fillId="2" borderId="0" xfId="0" applyFont="1" applyFill="1"/>
    <xf numFmtId="49" fontId="23" fillId="2" borderId="0" xfId="0" applyNumberFormat="1" applyFont="1" applyFill="1" applyBorder="1" applyAlignment="1">
      <alignment horizontal="center"/>
    </xf>
    <xf numFmtId="9" fontId="16" fillId="2" borderId="0" xfId="2" applyFont="1" applyFill="1"/>
    <xf numFmtId="165" fontId="23" fillId="2" borderId="0" xfId="1" applyNumberFormat="1" applyFont="1" applyFill="1"/>
    <xf numFmtId="3" fontId="1" fillId="2" borderId="0" xfId="0" applyNumberFormat="1" applyFont="1" applyFill="1"/>
    <xf numFmtId="165" fontId="5" fillId="2" borderId="0" xfId="1" applyNumberFormat="1" applyFont="1" applyFill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5" fontId="8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0" fontId="19" fillId="2" borderId="0" xfId="0" applyFont="1" applyFill="1" applyBorder="1"/>
    <xf numFmtId="165" fontId="5" fillId="2" borderId="6" xfId="0" applyNumberFormat="1" applyFont="1" applyFill="1" applyBorder="1"/>
    <xf numFmtId="165" fontId="5" fillId="2" borderId="9" xfId="1" applyNumberFormat="1" applyFont="1" applyFill="1" applyBorder="1"/>
    <xf numFmtId="0" fontId="8" fillId="0" borderId="0" xfId="0" applyFont="1" applyFill="1"/>
    <xf numFmtId="167" fontId="8" fillId="2" borderId="0" xfId="2" applyNumberFormat="1" applyFont="1" applyFill="1" applyBorder="1"/>
    <xf numFmtId="0" fontId="5" fillId="2" borderId="0" xfId="0" applyFont="1" applyFill="1" applyBorder="1" applyAlignment="1"/>
    <xf numFmtId="169" fontId="1" fillId="2" borderId="0" xfId="1" applyNumberFormat="1" applyFont="1" applyFill="1"/>
    <xf numFmtId="0" fontId="15" fillId="2" borderId="0" xfId="0" applyFont="1" applyFill="1"/>
    <xf numFmtId="3" fontId="16" fillId="2" borderId="0" xfId="0" applyNumberFormat="1" applyFont="1" applyFill="1"/>
    <xf numFmtId="0" fontId="23" fillId="2" borderId="0" xfId="0" applyFont="1" applyFill="1"/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Investor_Relation/001_Investor_Relations/Abschl&#252;sse/8_GJ_1213/2_Q2_Bericht/2_Zahlen/Konzern_GuV3103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_Investor_Relation/001_Investor_Relations/Abschl&#252;sse/8_GJ_1213/2_Q2_Bericht/2_Zahlen/Konzern_GuV3103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213"/>
      <sheetName val="GuV 0809"/>
      <sheetName val="GuV 1112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M10">
            <v>223958</v>
          </cell>
          <cell r="R10">
            <v>221457</v>
          </cell>
          <cell r="W10">
            <v>442957</v>
          </cell>
          <cell r="AB10">
            <v>431798</v>
          </cell>
        </row>
        <row r="12">
          <cell r="M12">
            <v>-105788</v>
          </cell>
          <cell r="R12">
            <v>-101960</v>
          </cell>
          <cell r="W12">
            <v>-207382</v>
          </cell>
          <cell r="AB12">
            <v>-202057</v>
          </cell>
        </row>
        <row r="14">
          <cell r="M14">
            <v>118170</v>
          </cell>
          <cell r="R14">
            <v>119497</v>
          </cell>
          <cell r="W14">
            <v>235575</v>
          </cell>
          <cell r="AB14">
            <v>229741</v>
          </cell>
        </row>
        <row r="16">
          <cell r="M16">
            <v>-51381</v>
          </cell>
          <cell r="R16">
            <v>-54119</v>
          </cell>
          <cell r="W16">
            <v>-104784</v>
          </cell>
          <cell r="AB16">
            <v>-104418</v>
          </cell>
        </row>
        <row r="17">
          <cell r="M17">
            <v>-10855</v>
          </cell>
          <cell r="R17">
            <v>-9695</v>
          </cell>
          <cell r="W17">
            <v>-20507</v>
          </cell>
          <cell r="AB17">
            <v>-19753</v>
          </cell>
        </row>
        <row r="18">
          <cell r="M18">
            <v>-23017</v>
          </cell>
          <cell r="R18">
            <v>-22864</v>
          </cell>
          <cell r="W18">
            <v>-46137</v>
          </cell>
          <cell r="AB18">
            <v>-44443</v>
          </cell>
        </row>
        <row r="19">
          <cell r="M19">
            <v>0</v>
          </cell>
          <cell r="R19">
            <v>0</v>
          </cell>
          <cell r="W19">
            <v>0</v>
          </cell>
          <cell r="AB19">
            <v>0</v>
          </cell>
        </row>
        <row r="20">
          <cell r="M20">
            <v>0</v>
          </cell>
          <cell r="R20">
            <v>0</v>
          </cell>
          <cell r="W20">
            <v>0</v>
          </cell>
          <cell r="AB20">
            <v>-30</v>
          </cell>
        </row>
        <row r="23">
          <cell r="K23">
            <v>37181</v>
          </cell>
          <cell r="P23">
            <v>38424</v>
          </cell>
          <cell r="U23">
            <v>72678</v>
          </cell>
          <cell r="Z23">
            <v>71135</v>
          </cell>
        </row>
        <row r="24">
          <cell r="K24">
            <v>4264</v>
          </cell>
          <cell r="P24">
            <v>5605</v>
          </cell>
          <cell r="U24">
            <v>8531</v>
          </cell>
          <cell r="Z24">
            <v>10038</v>
          </cell>
        </row>
        <row r="26">
          <cell r="M26">
            <v>32917</v>
          </cell>
          <cell r="R26">
            <v>32819</v>
          </cell>
          <cell r="W26">
            <v>64147</v>
          </cell>
          <cell r="AB26">
            <v>61097</v>
          </cell>
        </row>
        <row r="28">
          <cell r="M28">
            <v>0</v>
          </cell>
          <cell r="R28">
            <v>0</v>
          </cell>
          <cell r="W28">
            <v>0</v>
          </cell>
          <cell r="AB28">
            <v>0</v>
          </cell>
        </row>
        <row r="29">
          <cell r="M29">
            <v>587</v>
          </cell>
          <cell r="R29">
            <v>763</v>
          </cell>
          <cell r="W29">
            <v>1288</v>
          </cell>
          <cell r="AB29">
            <v>1674</v>
          </cell>
        </row>
        <row r="30">
          <cell r="M30">
            <v>-1522</v>
          </cell>
          <cell r="R30">
            <v>-1546</v>
          </cell>
          <cell r="W30">
            <v>-2829</v>
          </cell>
          <cell r="AB30">
            <v>-2875</v>
          </cell>
        </row>
        <row r="31">
          <cell r="M31">
            <v>-1465</v>
          </cell>
          <cell r="R31">
            <v>3109</v>
          </cell>
          <cell r="W31">
            <v>5488</v>
          </cell>
          <cell r="AB31">
            <v>399</v>
          </cell>
        </row>
        <row r="32">
          <cell r="M32">
            <v>831</v>
          </cell>
          <cell r="R32">
            <v>577</v>
          </cell>
          <cell r="W32">
            <v>1619</v>
          </cell>
          <cell r="AB32">
            <v>1174</v>
          </cell>
        </row>
        <row r="34">
          <cell r="M34">
            <v>31348</v>
          </cell>
          <cell r="R34">
            <v>35722</v>
          </cell>
          <cell r="W34">
            <v>69713</v>
          </cell>
          <cell r="AB34">
            <v>61469</v>
          </cell>
        </row>
        <row r="36">
          <cell r="M36">
            <v>-9862</v>
          </cell>
          <cell r="R36">
            <v>-10920</v>
          </cell>
          <cell r="W36">
            <v>-23001</v>
          </cell>
          <cell r="AB36">
            <v>-18696</v>
          </cell>
        </row>
        <row r="38">
          <cell r="M38">
            <v>21486</v>
          </cell>
          <cell r="R38">
            <v>24802</v>
          </cell>
          <cell r="W38">
            <v>46712</v>
          </cell>
          <cell r="AB38">
            <v>42773</v>
          </cell>
        </row>
        <row r="41">
          <cell r="M41">
            <v>18881</v>
          </cell>
          <cell r="R41">
            <v>22386</v>
          </cell>
          <cell r="W41">
            <v>42247</v>
          </cell>
          <cell r="AB41">
            <v>39291</v>
          </cell>
        </row>
        <row r="42">
          <cell r="M42">
            <v>2605</v>
          </cell>
          <cell r="R42">
            <v>2416</v>
          </cell>
          <cell r="W42">
            <v>4465</v>
          </cell>
          <cell r="AB42">
            <v>3482</v>
          </cell>
        </row>
        <row r="46">
          <cell r="M46">
            <v>0.23221117405433378</v>
          </cell>
          <cell r="R46">
            <v>0.27531800976538939</v>
          </cell>
          <cell r="W46">
            <v>0.51958187968187275</v>
          </cell>
          <cell r="AB46">
            <v>0.48322701338747043</v>
          </cell>
        </row>
      </sheetData>
      <sheetData sheetId="1"/>
      <sheetData sheetId="2">
        <row r="10">
          <cell r="O10">
            <v>223958</v>
          </cell>
          <cell r="S10">
            <v>442957</v>
          </cell>
        </row>
        <row r="12">
          <cell r="O12">
            <v>-105788</v>
          </cell>
          <cell r="S12">
            <v>-207382</v>
          </cell>
        </row>
        <row r="16">
          <cell r="O16">
            <v>-51381</v>
          </cell>
          <cell r="S16">
            <v>-104784</v>
          </cell>
        </row>
        <row r="17">
          <cell r="O17">
            <v>-10855</v>
          </cell>
          <cell r="S17">
            <v>-20507</v>
          </cell>
        </row>
        <row r="18">
          <cell r="O18">
            <v>-23017</v>
          </cell>
          <cell r="S18">
            <v>-46137</v>
          </cell>
        </row>
        <row r="19">
          <cell r="O19">
            <v>0</v>
          </cell>
          <cell r="S19">
            <v>0</v>
          </cell>
        </row>
        <row r="20">
          <cell r="O20">
            <v>0</v>
          </cell>
        </row>
        <row r="21">
          <cell r="O21">
            <v>0</v>
          </cell>
        </row>
        <row r="23">
          <cell r="M23">
            <v>37181</v>
          </cell>
          <cell r="Q23">
            <v>72678</v>
          </cell>
        </row>
        <row r="24">
          <cell r="M24">
            <v>4264</v>
          </cell>
          <cell r="Q24">
            <v>8531</v>
          </cell>
        </row>
        <row r="28">
          <cell r="O28">
            <v>0</v>
          </cell>
          <cell r="S28">
            <v>0</v>
          </cell>
        </row>
        <row r="29">
          <cell r="O29">
            <v>587</v>
          </cell>
          <cell r="S29">
            <v>1288</v>
          </cell>
        </row>
        <row r="30">
          <cell r="O30">
            <v>-1522</v>
          </cell>
          <cell r="S30">
            <v>-2829</v>
          </cell>
        </row>
        <row r="31">
          <cell r="O31">
            <v>-1465</v>
          </cell>
          <cell r="S31">
            <v>5488</v>
          </cell>
        </row>
        <row r="32">
          <cell r="O32">
            <v>831</v>
          </cell>
          <cell r="S32">
            <v>1619</v>
          </cell>
        </row>
        <row r="36">
          <cell r="O36">
            <v>-9862</v>
          </cell>
          <cell r="S36">
            <v>-23001</v>
          </cell>
        </row>
        <row r="41">
          <cell r="O41">
            <v>18881</v>
          </cell>
          <cell r="S41">
            <v>42247</v>
          </cell>
        </row>
        <row r="42">
          <cell r="O42">
            <v>2605</v>
          </cell>
          <cell r="S42">
            <v>4465</v>
          </cell>
        </row>
        <row r="46">
          <cell r="O46">
            <v>0.23221117405433378</v>
          </cell>
          <cell r="S46">
            <v>0.51958187968187275</v>
          </cell>
        </row>
      </sheetData>
      <sheetData sheetId="3"/>
      <sheetData sheetId="4">
        <row r="10">
          <cell r="O10">
            <v>221457</v>
          </cell>
          <cell r="S10">
            <v>431798</v>
          </cell>
        </row>
        <row r="12">
          <cell r="O12">
            <v>-101960</v>
          </cell>
          <cell r="S12">
            <v>-202057</v>
          </cell>
        </row>
        <row r="16">
          <cell r="O16">
            <v>-54119</v>
          </cell>
          <cell r="S16">
            <v>-104418</v>
          </cell>
        </row>
        <row r="17">
          <cell r="O17">
            <v>-9695</v>
          </cell>
          <cell r="S17">
            <v>-19753</v>
          </cell>
        </row>
        <row r="18">
          <cell r="O18">
            <v>-22864</v>
          </cell>
          <cell r="S18">
            <v>-44443</v>
          </cell>
        </row>
        <row r="19">
          <cell r="O19">
            <v>0</v>
          </cell>
          <cell r="S19">
            <v>0</v>
          </cell>
        </row>
        <row r="20">
          <cell r="O20">
            <v>0</v>
          </cell>
          <cell r="S20">
            <v>-30</v>
          </cell>
        </row>
        <row r="21">
          <cell r="O21">
            <v>0</v>
          </cell>
        </row>
        <row r="23">
          <cell r="M23">
            <v>38424</v>
          </cell>
          <cell r="Q23">
            <v>71135</v>
          </cell>
        </row>
        <row r="24">
          <cell r="M24">
            <v>5605</v>
          </cell>
          <cell r="Q24">
            <v>10038</v>
          </cell>
        </row>
        <row r="28">
          <cell r="O28">
            <v>0</v>
          </cell>
        </row>
        <row r="29">
          <cell r="O29">
            <v>763</v>
          </cell>
          <cell r="S29">
            <v>1674</v>
          </cell>
        </row>
        <row r="30">
          <cell r="O30">
            <v>-1546</v>
          </cell>
          <cell r="S30">
            <v>-2875</v>
          </cell>
        </row>
        <row r="31">
          <cell r="O31">
            <v>3109</v>
          </cell>
          <cell r="S31">
            <v>399</v>
          </cell>
        </row>
        <row r="32">
          <cell r="O32">
            <v>577</v>
          </cell>
          <cell r="S32">
            <v>1174</v>
          </cell>
        </row>
        <row r="36">
          <cell r="O36">
            <v>-10920</v>
          </cell>
          <cell r="S36">
            <v>-18696</v>
          </cell>
        </row>
        <row r="41">
          <cell r="O41">
            <v>22386</v>
          </cell>
          <cell r="S41">
            <v>39291</v>
          </cell>
        </row>
        <row r="42">
          <cell r="O42">
            <v>2416</v>
          </cell>
          <cell r="S42">
            <v>3482</v>
          </cell>
        </row>
        <row r="46">
          <cell r="O46">
            <v>0.27531800976538939</v>
          </cell>
          <cell r="S46">
            <v>0.48322701338747043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011"/>
      <sheetName val="GuV 0910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 t="str">
            <v>(2p) (4)</v>
          </cell>
        </row>
        <row r="18">
          <cell r="H18" t="str">
            <v>(33)</v>
          </cell>
        </row>
        <row r="19">
          <cell r="H19" t="str">
            <v>(5)</v>
          </cell>
        </row>
        <row r="20">
          <cell r="H20" t="str">
            <v>(6)</v>
          </cell>
        </row>
        <row r="21">
          <cell r="H21" t="str">
            <v>(2c) (30)</v>
          </cell>
          <cell r="M21">
            <v>0</v>
          </cell>
          <cell r="R21">
            <v>0</v>
          </cell>
          <cell r="W21">
            <v>0</v>
          </cell>
          <cell r="AB21">
            <v>0</v>
          </cell>
        </row>
        <row r="28">
          <cell r="H28" t="str">
            <v>(8) (15)</v>
          </cell>
        </row>
        <row r="29">
          <cell r="H29" t="str">
            <v>(8)</v>
          </cell>
        </row>
        <row r="30">
          <cell r="H30" t="str">
            <v>(8)</v>
          </cell>
        </row>
        <row r="31">
          <cell r="H31" t="str">
            <v>(2c) (2w) (8)</v>
          </cell>
        </row>
        <row r="32">
          <cell r="H32" t="str">
            <v>(8)</v>
          </cell>
        </row>
        <row r="36">
          <cell r="H36" t="str">
            <v>(9)</v>
          </cell>
        </row>
        <row r="46">
          <cell r="H46" t="str">
            <v>(2r) (10)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tabSelected="1" zoomScale="60" zoomScaleNormal="60" workbookViewId="0">
      <selection activeCell="W55" sqref="W55:AD61"/>
    </sheetView>
  </sheetViews>
  <sheetFormatPr baseColWidth="10" defaultColWidth="11.425781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17.42578125" style="1" customWidth="1"/>
    <col min="8" max="8" width="11.28515625" style="1" hidden="1" customWidth="1"/>
    <col min="9" max="9" width="3.7109375" style="2" hidden="1" customWidth="1"/>
    <col min="10" max="10" width="3" style="2" customWidth="1"/>
    <col min="11" max="11" width="9.85546875" style="3" customWidth="1"/>
    <col min="12" max="12" width="1.7109375" style="3" customWidth="1"/>
    <col min="13" max="13" width="20.5703125" style="3" customWidth="1"/>
    <col min="14" max="14" width="9.140625" style="4" bestFit="1" customWidth="1"/>
    <col min="15" max="15" width="3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" style="2" customWidth="1"/>
    <col min="21" max="21" width="9.8554687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" style="4" customWidth="1"/>
    <col min="26" max="26" width="9.85546875" style="3" customWidth="1"/>
    <col min="27" max="27" width="1.7109375" style="3" customWidth="1"/>
    <col min="28" max="28" width="20.5703125" style="3" customWidth="1"/>
    <col min="29" max="29" width="6" style="5" customWidth="1"/>
    <col min="30" max="30" width="9" style="4" customWidth="1"/>
    <col min="31" max="31" width="3.5703125" style="4" customWidth="1"/>
    <col min="32" max="16384" width="11.42578125" style="1"/>
  </cols>
  <sheetData>
    <row r="1" spans="1:33" ht="15" customHeight="1" x14ac:dyDescent="0.25"/>
    <row r="2" spans="1:33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3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3" x14ac:dyDescent="0.25">
      <c r="A4" s="7"/>
      <c r="B4" s="7"/>
      <c r="C4" s="7"/>
      <c r="D4" s="7"/>
      <c r="E4" s="7"/>
      <c r="F4" s="7"/>
      <c r="G4" s="7"/>
      <c r="H4" s="7"/>
      <c r="I4" s="8"/>
      <c r="J4" s="8"/>
      <c r="K4" s="7"/>
      <c r="L4" s="7"/>
      <c r="M4" s="7"/>
      <c r="N4" s="9"/>
      <c r="O4" s="8"/>
      <c r="P4" s="8"/>
      <c r="Q4" s="8"/>
      <c r="R4" s="8"/>
      <c r="S4" s="8"/>
      <c r="T4" s="8"/>
      <c r="U4" s="7"/>
      <c r="V4" s="7"/>
      <c r="W4" s="7"/>
      <c r="X4" s="9"/>
      <c r="Y4" s="9"/>
      <c r="Z4" s="7"/>
      <c r="AA4" s="7"/>
      <c r="AB4" s="7"/>
      <c r="AC4" s="8"/>
      <c r="AD4" s="9"/>
      <c r="AE4" s="10"/>
    </row>
    <row r="5" spans="1:33" ht="20.25" customHeight="1" x14ac:dyDescent="0.25">
      <c r="A5" s="11"/>
      <c r="B5" s="12"/>
      <c r="C5" s="12"/>
      <c r="D5" s="13"/>
      <c r="E5" s="12"/>
      <c r="F5" s="12"/>
      <c r="G5" s="12"/>
      <c r="H5" s="12"/>
      <c r="I5" s="14"/>
      <c r="J5" s="14"/>
      <c r="K5" s="15" t="s">
        <v>2</v>
      </c>
      <c r="L5" s="15"/>
      <c r="M5" s="15"/>
      <c r="N5" s="10"/>
      <c r="O5" s="14"/>
      <c r="P5" s="15" t="s">
        <v>3</v>
      </c>
      <c r="Q5" s="15"/>
      <c r="R5" s="15"/>
      <c r="S5" s="10"/>
      <c r="T5" s="14"/>
      <c r="U5" s="15" t="s">
        <v>4</v>
      </c>
      <c r="V5" s="15"/>
      <c r="W5" s="15"/>
      <c r="X5" s="10"/>
      <c r="Y5" s="10"/>
      <c r="Z5" s="15" t="s">
        <v>5</v>
      </c>
      <c r="AA5" s="15"/>
      <c r="AB5" s="15"/>
      <c r="AC5" s="16"/>
      <c r="AD5" s="10"/>
      <c r="AE5" s="10"/>
    </row>
    <row r="6" spans="1:33" s="23" customFormat="1" ht="35.25" customHeight="1" x14ac:dyDescent="0.25">
      <c r="A6" s="17"/>
      <c r="B6" s="17"/>
      <c r="C6" s="17"/>
      <c r="D6" s="17"/>
      <c r="E6" s="17"/>
      <c r="F6" s="17"/>
      <c r="G6" s="17"/>
      <c r="H6" s="18" t="s">
        <v>6</v>
      </c>
      <c r="I6" s="19"/>
      <c r="J6" s="19"/>
      <c r="K6" s="20" t="s">
        <v>7</v>
      </c>
      <c r="L6" s="20"/>
      <c r="M6" s="20"/>
      <c r="N6" s="21"/>
      <c r="O6" s="19"/>
      <c r="P6" s="20" t="s">
        <v>8</v>
      </c>
      <c r="Q6" s="20"/>
      <c r="R6" s="20"/>
      <c r="S6" s="21"/>
      <c r="T6" s="19"/>
      <c r="U6" s="20" t="s">
        <v>9</v>
      </c>
      <c r="V6" s="20"/>
      <c r="W6" s="20"/>
      <c r="X6" s="21"/>
      <c r="Y6" s="21"/>
      <c r="Z6" s="20" t="s">
        <v>10</v>
      </c>
      <c r="AA6" s="20"/>
      <c r="AB6" s="20"/>
      <c r="AC6" s="22"/>
      <c r="AD6" s="21"/>
      <c r="AE6" s="21"/>
    </row>
    <row r="7" spans="1:33" s="27" customFormat="1" x14ac:dyDescent="0.25">
      <c r="A7" s="7"/>
      <c r="B7" s="7"/>
      <c r="C7" s="7"/>
      <c r="D7" s="7"/>
      <c r="E7" s="7"/>
      <c r="F7" s="7"/>
      <c r="G7" s="7"/>
      <c r="H7" s="7"/>
      <c r="I7" s="24"/>
      <c r="J7" s="24"/>
      <c r="K7" s="25" t="s">
        <v>11</v>
      </c>
      <c r="L7" s="25"/>
      <c r="M7" s="25"/>
      <c r="N7" s="9"/>
      <c r="O7" s="24"/>
      <c r="P7" s="25" t="s">
        <v>11</v>
      </c>
      <c r="Q7" s="25"/>
      <c r="R7" s="25"/>
      <c r="S7" s="9"/>
      <c r="T7" s="24"/>
      <c r="U7" s="25" t="s">
        <v>11</v>
      </c>
      <c r="V7" s="25"/>
      <c r="W7" s="25"/>
      <c r="X7" s="9"/>
      <c r="Y7" s="9"/>
      <c r="Z7" s="25" t="s">
        <v>11</v>
      </c>
      <c r="AA7" s="25"/>
      <c r="AB7" s="25"/>
      <c r="AC7" s="26"/>
      <c r="AD7" s="9"/>
      <c r="AE7" s="10"/>
    </row>
    <row r="8" spans="1:33" x14ac:dyDescent="0.25">
      <c r="A8" s="28"/>
      <c r="B8" s="28"/>
      <c r="C8" s="28"/>
      <c r="D8" s="28"/>
      <c r="E8" s="28"/>
      <c r="F8" s="28"/>
      <c r="G8" s="28"/>
      <c r="H8" s="28"/>
      <c r="I8" s="14"/>
      <c r="J8" s="14"/>
      <c r="K8" s="29"/>
      <c r="L8" s="29"/>
      <c r="M8" s="30"/>
      <c r="N8" s="31"/>
      <c r="O8" s="14"/>
      <c r="P8" s="29"/>
      <c r="Q8" s="29"/>
      <c r="R8" s="30"/>
      <c r="S8" s="31"/>
      <c r="T8" s="14"/>
      <c r="U8" s="29"/>
      <c r="V8" s="29"/>
      <c r="W8" s="30"/>
      <c r="X8" s="31"/>
      <c r="Y8" s="32"/>
      <c r="Z8" s="29"/>
      <c r="AA8" s="29"/>
      <c r="AB8" s="30"/>
      <c r="AC8" s="33"/>
      <c r="AD8" s="31"/>
      <c r="AE8" s="34"/>
    </row>
    <row r="9" spans="1:33" ht="15" customHeight="1" x14ac:dyDescent="0.25">
      <c r="A9" s="28"/>
      <c r="B9" s="28"/>
      <c r="C9" s="28"/>
      <c r="D9" s="28"/>
      <c r="E9" s="28"/>
      <c r="F9" s="28"/>
      <c r="G9" s="28"/>
      <c r="H9" s="28"/>
      <c r="I9" s="14"/>
      <c r="J9" s="14"/>
      <c r="K9" s="29"/>
      <c r="L9" s="29"/>
      <c r="M9" s="30"/>
      <c r="N9" s="35"/>
      <c r="O9" s="14"/>
      <c r="P9" s="29"/>
      <c r="Q9" s="29"/>
      <c r="R9" s="30"/>
      <c r="S9" s="35"/>
      <c r="T9" s="14"/>
      <c r="U9" s="29"/>
      <c r="V9" s="29"/>
      <c r="W9" s="30"/>
      <c r="X9" s="35"/>
      <c r="Y9" s="36"/>
      <c r="Z9" s="29"/>
      <c r="AA9" s="29"/>
      <c r="AB9" s="30"/>
      <c r="AC9" s="33"/>
      <c r="AD9" s="35"/>
      <c r="AE9" s="37"/>
    </row>
    <row r="10" spans="1:33" s="47" customFormat="1" x14ac:dyDescent="0.25">
      <c r="A10" s="38" t="s">
        <v>12</v>
      </c>
      <c r="B10" s="38"/>
      <c r="C10" s="38"/>
      <c r="D10" s="38"/>
      <c r="E10" s="38"/>
      <c r="F10" s="38"/>
      <c r="G10" s="39"/>
      <c r="H10" s="40" t="s">
        <v>13</v>
      </c>
      <c r="I10" s="41"/>
      <c r="J10" s="41"/>
      <c r="K10" s="42"/>
      <c r="L10" s="42"/>
      <c r="M10" s="42">
        <f>'[1]GuV 1213'!O10</f>
        <v>223958</v>
      </c>
      <c r="N10" s="43">
        <f>+M10/$M$10</f>
        <v>1</v>
      </c>
      <c r="O10" s="41"/>
      <c r="P10" s="42"/>
      <c r="Q10" s="42"/>
      <c r="R10" s="42">
        <f>'[1]GuV 1112'!O10</f>
        <v>221457</v>
      </c>
      <c r="S10" s="43">
        <f>R10/$R$10</f>
        <v>1</v>
      </c>
      <c r="T10" s="41"/>
      <c r="U10" s="42"/>
      <c r="V10" s="42"/>
      <c r="W10" s="42">
        <f>'[1]GuV 1213'!S10</f>
        <v>442957</v>
      </c>
      <c r="X10" s="43">
        <f>W10/$W$10</f>
        <v>1</v>
      </c>
      <c r="Y10" s="44"/>
      <c r="Z10" s="42"/>
      <c r="AA10" s="42"/>
      <c r="AB10" s="42">
        <f>'[1]GuV 1112'!S10</f>
        <v>431798</v>
      </c>
      <c r="AC10" s="45"/>
      <c r="AD10" s="43">
        <f>+AB10/$AB$10</f>
        <v>1</v>
      </c>
      <c r="AE10" s="46"/>
      <c r="AG10" s="48"/>
    </row>
    <row r="11" spans="1:33" s="47" customFormat="1" ht="6.75" customHeight="1" x14ac:dyDescent="0.25">
      <c r="A11" s="38"/>
      <c r="B11" s="38"/>
      <c r="C11" s="38"/>
      <c r="D11" s="38"/>
      <c r="E11" s="38"/>
      <c r="F11" s="38"/>
      <c r="G11" s="39"/>
      <c r="H11" s="40"/>
      <c r="I11" s="41"/>
      <c r="J11" s="41"/>
      <c r="K11" s="42"/>
      <c r="L11" s="42"/>
      <c r="M11" s="42"/>
      <c r="N11" s="43"/>
      <c r="O11" s="41"/>
      <c r="P11" s="42"/>
      <c r="Q11" s="42"/>
      <c r="R11" s="42"/>
      <c r="S11" s="43"/>
      <c r="T11" s="41"/>
      <c r="U11" s="42"/>
      <c r="V11" s="42"/>
      <c r="W11" s="42"/>
      <c r="X11" s="43"/>
      <c r="Y11" s="44"/>
      <c r="Z11" s="42"/>
      <c r="AA11" s="42"/>
      <c r="AB11" s="42"/>
      <c r="AC11" s="45"/>
      <c r="AD11" s="43"/>
      <c r="AE11" s="46"/>
      <c r="AG11" s="48"/>
    </row>
    <row r="12" spans="1:33" x14ac:dyDescent="0.25">
      <c r="A12" s="28" t="s">
        <v>14</v>
      </c>
      <c r="B12" s="28"/>
      <c r="C12" s="28"/>
      <c r="D12" s="28"/>
      <c r="E12" s="28"/>
      <c r="F12" s="28"/>
      <c r="G12" s="28"/>
      <c r="H12" s="40"/>
      <c r="I12" s="14"/>
      <c r="J12" s="14"/>
      <c r="K12" s="29"/>
      <c r="L12" s="29"/>
      <c r="M12" s="49">
        <f>'[1]GuV 1213'!O12</f>
        <v>-105788</v>
      </c>
      <c r="N12" s="50">
        <f>+M12/-$M$10</f>
        <v>0.47235642397235195</v>
      </c>
      <c r="O12" s="14"/>
      <c r="P12" s="29"/>
      <c r="Q12" s="29"/>
      <c r="R12" s="49">
        <f>'[1]GuV 1112'!O12</f>
        <v>-101960</v>
      </c>
      <c r="S12" s="50">
        <f>R12/-$R$10</f>
        <v>0.46040540601561475</v>
      </c>
      <c r="T12" s="14"/>
      <c r="U12" s="29"/>
      <c r="V12" s="29"/>
      <c r="W12" s="49">
        <f>'[1]GuV 1213'!S12</f>
        <v>-207382</v>
      </c>
      <c r="X12" s="50">
        <f>W12/-$W$10</f>
        <v>0.46817636926383371</v>
      </c>
      <c r="Y12" s="51"/>
      <c r="Z12" s="29"/>
      <c r="AA12" s="29"/>
      <c r="AB12" s="49">
        <f>'[1]GuV 1112'!S12</f>
        <v>-202057</v>
      </c>
      <c r="AC12" s="52"/>
      <c r="AD12" s="50">
        <f>+AB12/-$AB$10</f>
        <v>0.4679433438783876</v>
      </c>
      <c r="AE12" s="46"/>
      <c r="AG12" s="48"/>
    </row>
    <row r="13" spans="1:33" ht="6.75" customHeight="1" x14ac:dyDescent="0.25">
      <c r="A13" s="28"/>
      <c r="B13" s="28"/>
      <c r="C13" s="28"/>
      <c r="D13" s="28"/>
      <c r="E13" s="28"/>
      <c r="F13" s="28"/>
      <c r="G13" s="28"/>
      <c r="H13" s="40"/>
      <c r="I13" s="14"/>
      <c r="J13" s="14"/>
      <c r="K13" s="29"/>
      <c r="L13" s="29"/>
      <c r="M13" s="52"/>
      <c r="N13" s="50"/>
      <c r="O13" s="14"/>
      <c r="P13" s="29"/>
      <c r="Q13" s="29"/>
      <c r="R13" s="52"/>
      <c r="S13" s="50"/>
      <c r="T13" s="14"/>
      <c r="U13" s="29"/>
      <c r="V13" s="29"/>
      <c r="W13" s="52"/>
      <c r="X13" s="50"/>
      <c r="Y13" s="51"/>
      <c r="Z13" s="29"/>
      <c r="AA13" s="29"/>
      <c r="AB13" s="52"/>
      <c r="AC13" s="52"/>
      <c r="AD13" s="50"/>
      <c r="AE13" s="46"/>
      <c r="AG13" s="48"/>
    </row>
    <row r="14" spans="1:33" s="47" customFormat="1" x14ac:dyDescent="0.25">
      <c r="A14" s="38" t="s">
        <v>15</v>
      </c>
      <c r="B14" s="38" t="s">
        <v>16</v>
      </c>
      <c r="C14" s="38"/>
      <c r="D14" s="38"/>
      <c r="E14" s="38"/>
      <c r="F14" s="38"/>
      <c r="G14" s="38"/>
      <c r="H14" s="40"/>
      <c r="I14" s="24"/>
      <c r="J14" s="24"/>
      <c r="K14" s="42"/>
      <c r="L14" s="42"/>
      <c r="M14" s="53">
        <f>+M10+M12</f>
        <v>118170</v>
      </c>
      <c r="N14" s="43">
        <f>+M14/$M$10</f>
        <v>0.527643576027648</v>
      </c>
      <c r="O14" s="24"/>
      <c r="P14" s="42"/>
      <c r="Q14" s="42"/>
      <c r="R14" s="53">
        <f>+R10+R12</f>
        <v>119497</v>
      </c>
      <c r="S14" s="43">
        <f>R14/$R$10</f>
        <v>0.53959459398438525</v>
      </c>
      <c r="T14" s="24"/>
      <c r="U14" s="42"/>
      <c r="V14" s="42"/>
      <c r="W14" s="53">
        <f>+W10+W12</f>
        <v>235575</v>
      </c>
      <c r="X14" s="43">
        <f>W14/$W$10</f>
        <v>0.53182363073616623</v>
      </c>
      <c r="Y14" s="44"/>
      <c r="Z14" s="42"/>
      <c r="AA14" s="42"/>
      <c r="AB14" s="53">
        <f>+AB10+AB12</f>
        <v>229741</v>
      </c>
      <c r="AC14" s="45"/>
      <c r="AD14" s="43">
        <f>+AB14/$AB$10</f>
        <v>0.53205665612161246</v>
      </c>
      <c r="AE14" s="46"/>
    </row>
    <row r="15" spans="1:33" s="47" customFormat="1" ht="6.75" customHeight="1" x14ac:dyDescent="0.25">
      <c r="A15" s="38"/>
      <c r="B15" s="38"/>
      <c r="C15" s="38"/>
      <c r="D15" s="38"/>
      <c r="E15" s="38"/>
      <c r="F15" s="38"/>
      <c r="G15" s="38"/>
      <c r="H15" s="40"/>
      <c r="I15" s="24"/>
      <c r="J15" s="24"/>
      <c r="K15" s="42"/>
      <c r="L15" s="42"/>
      <c r="M15" s="42"/>
      <c r="N15" s="43"/>
      <c r="O15" s="24"/>
      <c r="P15" s="42"/>
      <c r="Q15" s="42"/>
      <c r="R15" s="42"/>
      <c r="S15" s="43"/>
      <c r="T15" s="24"/>
      <c r="U15" s="42"/>
      <c r="V15" s="42"/>
      <c r="W15" s="42"/>
      <c r="X15" s="43"/>
      <c r="Y15" s="44"/>
      <c r="Z15" s="42"/>
      <c r="AA15" s="42"/>
      <c r="AB15" s="42"/>
      <c r="AC15" s="45"/>
      <c r="AD15" s="43"/>
      <c r="AE15" s="46"/>
    </row>
    <row r="16" spans="1:33" x14ac:dyDescent="0.25">
      <c r="A16" s="28" t="s">
        <v>17</v>
      </c>
      <c r="B16" s="28"/>
      <c r="C16" s="28"/>
      <c r="D16" s="28"/>
      <c r="E16" s="28"/>
      <c r="F16" s="28"/>
      <c r="G16" s="28"/>
      <c r="H16" s="40"/>
      <c r="I16" s="14"/>
      <c r="J16" s="14"/>
      <c r="K16" s="29"/>
      <c r="L16" s="29"/>
      <c r="M16" s="29">
        <f>'[1]GuV 1213'!O16</f>
        <v>-51381</v>
      </c>
      <c r="N16" s="50">
        <f>+M16/-$M$10</f>
        <v>0.22942248100090196</v>
      </c>
      <c r="O16" s="14"/>
      <c r="P16" s="29"/>
      <c r="Q16" s="29"/>
      <c r="R16" s="29">
        <f>'[1]GuV 1112'!O16</f>
        <v>-54119</v>
      </c>
      <c r="S16" s="50">
        <f>R16/-$R$10</f>
        <v>0.24437701224165415</v>
      </c>
      <c r="T16" s="14"/>
      <c r="U16" s="29"/>
      <c r="V16" s="29"/>
      <c r="W16" s="29">
        <f>'[1]GuV 1213'!S16</f>
        <v>-104784</v>
      </c>
      <c r="X16" s="50">
        <f>W16/-$W$10</f>
        <v>0.23655569276476046</v>
      </c>
      <c r="Y16" s="51"/>
      <c r="Z16" s="29"/>
      <c r="AA16" s="29"/>
      <c r="AB16" s="29">
        <f>'[1]GuV 1112'!S16</f>
        <v>-104418</v>
      </c>
      <c r="AC16" s="52"/>
      <c r="AD16" s="50">
        <f>+AB16/-$AB$10</f>
        <v>0.24182140723208537</v>
      </c>
      <c r="AE16" s="46"/>
    </row>
    <row r="17" spans="1:33" x14ac:dyDescent="0.25">
      <c r="A17" s="28" t="s">
        <v>18</v>
      </c>
      <c r="B17" s="28"/>
      <c r="C17" s="28"/>
      <c r="D17" s="28"/>
      <c r="E17" s="28"/>
      <c r="F17" s="28"/>
      <c r="G17" s="28"/>
      <c r="H17" s="40"/>
      <c r="I17" s="14"/>
      <c r="J17" s="14"/>
      <c r="K17" s="29"/>
      <c r="L17" s="29"/>
      <c r="M17" s="29">
        <f>'[1]GuV 1213'!O17</f>
        <v>-10855</v>
      </c>
      <c r="N17" s="50">
        <f>+M17/-$M$10</f>
        <v>4.8468909349074378E-2</v>
      </c>
      <c r="O17" s="14"/>
      <c r="P17" s="29"/>
      <c r="Q17" s="29"/>
      <c r="R17" s="29">
        <f>'[1]GuV 1112'!O17</f>
        <v>-9695</v>
      </c>
      <c r="S17" s="50">
        <f>R17/-$R$10</f>
        <v>4.3778250405270551E-2</v>
      </c>
      <c r="T17" s="14"/>
      <c r="U17" s="29"/>
      <c r="V17" s="29"/>
      <c r="W17" s="29">
        <f>'[1]GuV 1213'!S17</f>
        <v>-20507</v>
      </c>
      <c r="X17" s="50">
        <f>W17/-$W$10</f>
        <v>4.6295690100845006E-2</v>
      </c>
      <c r="Y17" s="51"/>
      <c r="Z17" s="29"/>
      <c r="AA17" s="29"/>
      <c r="AB17" s="29">
        <f>'[1]GuV 1112'!S17</f>
        <v>-19753</v>
      </c>
      <c r="AC17" s="52"/>
      <c r="AD17" s="50">
        <f>+AB17/-$AB$10</f>
        <v>4.5745927493874454E-2</v>
      </c>
      <c r="AE17" s="46"/>
    </row>
    <row r="18" spans="1:33" x14ac:dyDescent="0.25">
      <c r="A18" s="28" t="s">
        <v>19</v>
      </c>
      <c r="B18" s="28"/>
      <c r="C18" s="28"/>
      <c r="D18" s="28"/>
      <c r="E18" s="28"/>
      <c r="F18" s="28"/>
      <c r="G18" s="28"/>
      <c r="H18" s="40" t="s">
        <v>20</v>
      </c>
      <c r="I18" s="14"/>
      <c r="J18" s="14"/>
      <c r="K18" s="29"/>
      <c r="L18" s="29"/>
      <c r="M18" s="29">
        <f>'[1]GuV 1213'!O18</f>
        <v>-23017</v>
      </c>
      <c r="N18" s="50">
        <f>+M18/-$M$10</f>
        <v>0.10277373436090696</v>
      </c>
      <c r="O18" s="14"/>
      <c r="P18" s="29"/>
      <c r="Q18" s="29"/>
      <c r="R18" s="29">
        <f>'[1]GuV 1112'!O18</f>
        <v>-22864</v>
      </c>
      <c r="S18" s="50">
        <f>R18/-$R$10</f>
        <v>0.10324351905787579</v>
      </c>
      <c r="T18" s="14"/>
      <c r="U18" s="29"/>
      <c r="V18" s="29"/>
      <c r="W18" s="29">
        <f>'[1]GuV 1213'!S18</f>
        <v>-46137</v>
      </c>
      <c r="X18" s="50">
        <f>W18/-$W$10</f>
        <v>0.10415683689387457</v>
      </c>
      <c r="Y18" s="51"/>
      <c r="Z18" s="29"/>
      <c r="AA18" s="29"/>
      <c r="AB18" s="29">
        <f>'[1]GuV 1112'!S18</f>
        <v>-44443</v>
      </c>
      <c r="AC18" s="52"/>
      <c r="AD18" s="50">
        <f>+AB18/-$AB$10</f>
        <v>0.10292544198907823</v>
      </c>
      <c r="AE18" s="54"/>
    </row>
    <row r="19" spans="1:33" x14ac:dyDescent="0.25">
      <c r="A19" s="28" t="s">
        <v>21</v>
      </c>
      <c r="B19" s="28"/>
      <c r="C19" s="28"/>
      <c r="D19" s="28"/>
      <c r="E19" s="28"/>
      <c r="F19" s="28"/>
      <c r="G19" s="28"/>
      <c r="H19" s="40" t="s">
        <v>22</v>
      </c>
      <c r="I19" s="14"/>
      <c r="J19" s="14"/>
      <c r="K19" s="52"/>
      <c r="L19" s="52"/>
      <c r="M19" s="29">
        <f>'[1]GuV 1213'!O19</f>
        <v>0</v>
      </c>
      <c r="N19" s="50">
        <f>+M19/$M$10</f>
        <v>0</v>
      </c>
      <c r="O19" s="14"/>
      <c r="P19" s="52"/>
      <c r="Q19" s="52"/>
      <c r="R19" s="29">
        <f>'[1]GuV 1112'!O19</f>
        <v>0</v>
      </c>
      <c r="S19" s="50">
        <f>R19/$R$10</f>
        <v>0</v>
      </c>
      <c r="T19" s="14"/>
      <c r="U19" s="52"/>
      <c r="V19" s="52"/>
      <c r="W19" s="29">
        <f>'[1]GuV 1213'!S19</f>
        <v>0</v>
      </c>
      <c r="X19" s="50">
        <f>W19/$W$10</f>
        <v>0</v>
      </c>
      <c r="Y19" s="51"/>
      <c r="Z19" s="52"/>
      <c r="AA19" s="52"/>
      <c r="AB19" s="29">
        <f>'[1]GuV 1112'!S19</f>
        <v>0</v>
      </c>
      <c r="AC19" s="52"/>
      <c r="AD19" s="50">
        <f>+AB19/$AB$10</f>
        <v>0</v>
      </c>
      <c r="AE19" s="46"/>
      <c r="AG19" s="55"/>
    </row>
    <row r="20" spans="1:33" x14ac:dyDescent="0.25">
      <c r="A20" s="28" t="s">
        <v>23</v>
      </c>
      <c r="B20" s="28"/>
      <c r="C20" s="28"/>
      <c r="D20" s="28"/>
      <c r="E20" s="28"/>
      <c r="F20" s="28"/>
      <c r="G20" s="28"/>
      <c r="H20" s="40" t="s">
        <v>24</v>
      </c>
      <c r="I20" s="14"/>
      <c r="J20" s="14"/>
      <c r="K20" s="52"/>
      <c r="L20" s="52"/>
      <c r="M20" s="29">
        <f>'[1]GuV 1213'!O20</f>
        <v>0</v>
      </c>
      <c r="N20" s="50">
        <f>+M20/-$M$10</f>
        <v>0</v>
      </c>
      <c r="O20" s="14"/>
      <c r="P20" s="52"/>
      <c r="Q20" s="52"/>
      <c r="R20" s="29">
        <f>'[1]GuV 1112'!O20</f>
        <v>0</v>
      </c>
      <c r="S20" s="50">
        <f>R20/-$R$10</f>
        <v>0</v>
      </c>
      <c r="T20" s="14"/>
      <c r="U20" s="52"/>
      <c r="V20" s="52"/>
      <c r="W20" s="29">
        <f>'[1]GuV 1213'!S20</f>
        <v>0</v>
      </c>
      <c r="X20" s="50">
        <f>W20/-$W$10</f>
        <v>0</v>
      </c>
      <c r="Y20" s="51"/>
      <c r="Z20" s="52"/>
      <c r="AA20" s="52"/>
      <c r="AB20" s="29">
        <f>'[1]GuV 1112'!S20</f>
        <v>-30</v>
      </c>
      <c r="AC20" s="52"/>
      <c r="AD20" s="50">
        <f>+AB20/-$AB$10</f>
        <v>6.9476931342896451E-5</v>
      </c>
      <c r="AE20" s="46"/>
      <c r="AG20" s="55"/>
    </row>
    <row r="21" spans="1:33" hidden="1" x14ac:dyDescent="0.25">
      <c r="A21" s="28" t="s">
        <v>25</v>
      </c>
      <c r="B21" s="28"/>
      <c r="C21" s="28"/>
      <c r="D21" s="28"/>
      <c r="E21" s="28"/>
      <c r="F21" s="28"/>
      <c r="G21" s="28"/>
      <c r="H21" s="40" t="s">
        <v>26</v>
      </c>
      <c r="I21" s="41"/>
      <c r="J21" s="41"/>
      <c r="K21" s="29"/>
      <c r="L21" s="29"/>
      <c r="M21" s="29">
        <f>'[1]GuV 1213'!O21</f>
        <v>0</v>
      </c>
      <c r="N21" s="50">
        <f>+M21/$M$10</f>
        <v>0</v>
      </c>
      <c r="O21" s="41"/>
      <c r="P21" s="29"/>
      <c r="Q21" s="29"/>
      <c r="R21" s="29">
        <f>'[1]GuV 1112'!O21</f>
        <v>0</v>
      </c>
      <c r="S21" s="50">
        <f>R21/-$R$10</f>
        <v>0</v>
      </c>
      <c r="T21" s="41"/>
      <c r="U21" s="29"/>
      <c r="V21" s="29"/>
      <c r="W21" s="29">
        <f>'[1]GuV 1213'!S21</f>
        <v>0</v>
      </c>
      <c r="X21" s="50">
        <f>W21/-$W$10</f>
        <v>0</v>
      </c>
      <c r="Y21" s="51"/>
      <c r="Z21" s="29"/>
      <c r="AA21" s="29"/>
      <c r="AB21" s="29">
        <f>'[1]GuV 1112'!S21</f>
        <v>0</v>
      </c>
      <c r="AC21" s="52"/>
      <c r="AD21" s="50">
        <f>+AB21/-$AB$10</f>
        <v>0</v>
      </c>
      <c r="AE21" s="46"/>
    </row>
    <row r="22" spans="1:33" ht="6.75" customHeight="1" x14ac:dyDescent="0.25">
      <c r="A22" s="28"/>
      <c r="B22" s="28"/>
      <c r="C22" s="28"/>
      <c r="D22" s="28"/>
      <c r="E22" s="28"/>
      <c r="F22" s="28"/>
      <c r="G22" s="28"/>
      <c r="H22" s="40"/>
      <c r="I22" s="41"/>
      <c r="J22" s="41"/>
      <c r="K22" s="29"/>
      <c r="L22" s="29"/>
      <c r="M22" s="29"/>
      <c r="N22" s="50"/>
      <c r="O22" s="41"/>
      <c r="P22" s="29"/>
      <c r="Q22" s="29"/>
      <c r="R22" s="29"/>
      <c r="S22" s="50"/>
      <c r="T22" s="41"/>
      <c r="U22" s="29"/>
      <c r="V22" s="29"/>
      <c r="W22" s="29"/>
      <c r="X22" s="50"/>
      <c r="Y22" s="51"/>
      <c r="Z22" s="29"/>
      <c r="AA22" s="29"/>
      <c r="AB22" s="52"/>
      <c r="AC22" s="52"/>
      <c r="AD22" s="50"/>
      <c r="AE22" s="37"/>
    </row>
    <row r="23" spans="1:33" s="63" customFormat="1" x14ac:dyDescent="0.25">
      <c r="A23" s="56"/>
      <c r="B23" s="56" t="s">
        <v>27</v>
      </c>
      <c r="C23" s="56"/>
      <c r="D23" s="56"/>
      <c r="E23" s="56"/>
      <c r="F23" s="56"/>
      <c r="G23" s="56"/>
      <c r="H23" s="57"/>
      <c r="I23" s="58"/>
      <c r="J23" s="58"/>
      <c r="K23" s="59">
        <f>'[1]GuV 1213'!M23</f>
        <v>37181</v>
      </c>
      <c r="L23" s="59"/>
      <c r="M23" s="60"/>
      <c r="N23" s="61">
        <f>+K23/M10</f>
        <v>0.16601773546825743</v>
      </c>
      <c r="O23" s="58"/>
      <c r="P23" s="59">
        <f>'[1]GuV 1112'!M23</f>
        <v>38424</v>
      </c>
      <c r="Q23" s="59"/>
      <c r="R23" s="60"/>
      <c r="S23" s="61">
        <f>+P23/R10</f>
        <v>0.17350546607242037</v>
      </c>
      <c r="T23" s="58"/>
      <c r="U23" s="59">
        <f>'[1]GuV 1213'!Q23</f>
        <v>72678</v>
      </c>
      <c r="V23" s="59"/>
      <c r="W23" s="60"/>
      <c r="X23" s="61">
        <f>+U23/W10</f>
        <v>0.16407461672351945</v>
      </c>
      <c r="Y23" s="62"/>
      <c r="Z23" s="60">
        <f>'[1]GuV 1112'!Q23</f>
        <v>71135</v>
      </c>
      <c r="AA23" s="59"/>
      <c r="AB23" s="60"/>
      <c r="AC23" s="60"/>
      <c r="AD23" s="61">
        <f>+Z23/AB10</f>
        <v>0.16474138370256464</v>
      </c>
      <c r="AE23" s="46"/>
      <c r="AG23" s="55"/>
    </row>
    <row r="24" spans="1:33" s="63" customFormat="1" x14ac:dyDescent="0.25">
      <c r="A24" s="56"/>
      <c r="B24" s="56" t="s">
        <v>28</v>
      </c>
      <c r="C24" s="56"/>
      <c r="D24" s="56"/>
      <c r="E24" s="56"/>
      <c r="F24" s="56"/>
      <c r="G24" s="56"/>
      <c r="H24" s="57"/>
      <c r="I24" s="58"/>
      <c r="J24" s="58"/>
      <c r="K24" s="59">
        <f>'[1]GuV 1213'!M24</f>
        <v>4264</v>
      </c>
      <c r="L24" s="59"/>
      <c r="M24" s="60"/>
      <c r="N24" s="61"/>
      <c r="O24" s="58"/>
      <c r="P24" s="59">
        <f>'[1]GuV 1112'!M24</f>
        <v>5605</v>
      </c>
      <c r="Q24" s="59"/>
      <c r="R24" s="60"/>
      <c r="S24" s="61"/>
      <c r="T24" s="58"/>
      <c r="U24" s="59">
        <f>'[1]GuV 1213'!Q24</f>
        <v>8531</v>
      </c>
      <c r="V24" s="59"/>
      <c r="W24" s="60"/>
      <c r="X24" s="61"/>
      <c r="Y24" s="62"/>
      <c r="Z24" s="60">
        <f>'[1]GuV 1112'!Q24</f>
        <v>10038</v>
      </c>
      <c r="AA24" s="59"/>
      <c r="AB24" s="60"/>
      <c r="AC24" s="60"/>
      <c r="AD24" s="61"/>
      <c r="AE24" s="46"/>
      <c r="AG24" s="55"/>
    </row>
    <row r="25" spans="1:33" x14ac:dyDescent="0.25">
      <c r="A25" s="28"/>
      <c r="B25" s="28"/>
      <c r="C25" s="28"/>
      <c r="D25" s="28"/>
      <c r="E25" s="28"/>
      <c r="F25" s="28"/>
      <c r="G25" s="28"/>
      <c r="H25" s="40"/>
      <c r="I25" s="41"/>
      <c r="J25" s="41"/>
      <c r="K25" s="29"/>
      <c r="L25" s="29"/>
      <c r="M25" s="52"/>
      <c r="N25" s="50"/>
      <c r="O25" s="41"/>
      <c r="P25" s="29"/>
      <c r="Q25" s="29"/>
      <c r="R25" s="52"/>
      <c r="S25" s="50"/>
      <c r="T25" s="41"/>
      <c r="U25" s="29"/>
      <c r="V25" s="29"/>
      <c r="W25" s="52"/>
      <c r="X25" s="50"/>
      <c r="Y25" s="51"/>
      <c r="Z25" s="52"/>
      <c r="AA25" s="29"/>
      <c r="AB25" s="52"/>
      <c r="AC25" s="52"/>
      <c r="AD25" s="50"/>
      <c r="AE25" s="37"/>
    </row>
    <row r="26" spans="1:33" s="47" customFormat="1" x14ac:dyDescent="0.25">
      <c r="A26" s="38" t="s">
        <v>29</v>
      </c>
      <c r="B26" s="38" t="s">
        <v>30</v>
      </c>
      <c r="C26" s="38"/>
      <c r="D26" s="38"/>
      <c r="E26" s="38"/>
      <c r="F26" s="38"/>
      <c r="G26" s="38"/>
      <c r="H26" s="40"/>
      <c r="I26" s="24"/>
      <c r="J26" s="24"/>
      <c r="K26" s="64"/>
      <c r="L26" s="64"/>
      <c r="M26" s="64">
        <f>+M14+M16+M17+M18+M21+M19+M20</f>
        <v>32917</v>
      </c>
      <c r="N26" s="43">
        <f>+M26/$M$10</f>
        <v>0.14697845131676476</v>
      </c>
      <c r="O26" s="24"/>
      <c r="P26" s="64"/>
      <c r="Q26" s="64"/>
      <c r="R26" s="64">
        <f>+R14+R16+R17+R18+R21+R19+R20</f>
        <v>32819</v>
      </c>
      <c r="S26" s="43">
        <f>R26/$R$10</f>
        <v>0.14819581227958475</v>
      </c>
      <c r="T26" s="24"/>
      <c r="U26" s="64"/>
      <c r="V26" s="64"/>
      <c r="W26" s="64">
        <f>+W14+W16+W17+W18+W21+W19+W20</f>
        <v>64147</v>
      </c>
      <c r="X26" s="43">
        <f>W26/$W$10</f>
        <v>0.14481541097668624</v>
      </c>
      <c r="Y26" s="44"/>
      <c r="Z26" s="64"/>
      <c r="AA26" s="64"/>
      <c r="AB26" s="64">
        <f>AB14+AB16+AB17+AB18+AB19+AB20</f>
        <v>61097</v>
      </c>
      <c r="AC26" s="45"/>
      <c r="AD26" s="43">
        <f>+AB26/$AB$10</f>
        <v>0.14149440247523148</v>
      </c>
      <c r="AE26" s="46"/>
    </row>
    <row r="27" spans="1:33" ht="6.75" customHeight="1" x14ac:dyDescent="0.25">
      <c r="A27" s="28"/>
      <c r="B27" s="28"/>
      <c r="C27" s="28"/>
      <c r="D27" s="28"/>
      <c r="E27" s="28"/>
      <c r="F27" s="28"/>
      <c r="G27" s="28"/>
      <c r="H27" s="40"/>
      <c r="I27" s="14"/>
      <c r="J27" s="14"/>
      <c r="K27" s="29"/>
      <c r="L27" s="29"/>
      <c r="M27" s="29"/>
      <c r="N27" s="65"/>
      <c r="O27" s="14"/>
      <c r="P27" s="29"/>
      <c r="Q27" s="29"/>
      <c r="R27" s="29"/>
      <c r="S27" s="65"/>
      <c r="T27" s="14"/>
      <c r="U27" s="29"/>
      <c r="V27" s="29"/>
      <c r="W27" s="29"/>
      <c r="X27" s="65"/>
      <c r="Y27" s="66"/>
      <c r="Z27" s="29"/>
      <c r="AA27" s="29"/>
      <c r="AB27" s="29"/>
      <c r="AC27" s="52"/>
      <c r="AD27" s="65"/>
      <c r="AE27" s="37"/>
    </row>
    <row r="28" spans="1:33" ht="15.75" hidden="1" customHeight="1" x14ac:dyDescent="0.25">
      <c r="A28" s="28" t="s">
        <v>31</v>
      </c>
      <c r="B28" s="28"/>
      <c r="C28" s="28"/>
      <c r="D28" s="28"/>
      <c r="E28" s="28"/>
      <c r="F28" s="28"/>
      <c r="G28" s="28"/>
      <c r="H28" s="40" t="s">
        <v>32</v>
      </c>
      <c r="I28" s="14"/>
      <c r="J28" s="14"/>
      <c r="K28" s="29"/>
      <c r="L28" s="29"/>
      <c r="M28" s="29">
        <f>'[1]GuV 1213'!O28</f>
        <v>0</v>
      </c>
      <c r="N28" s="50">
        <f>+M28/-$M$10</f>
        <v>0</v>
      </c>
      <c r="O28" s="14"/>
      <c r="P28" s="29"/>
      <c r="Q28" s="29"/>
      <c r="R28" s="29">
        <f>'[1]GuV 1112'!O28</f>
        <v>0</v>
      </c>
      <c r="S28" s="50">
        <f>R28/-$R$10</f>
        <v>0</v>
      </c>
      <c r="T28" s="14"/>
      <c r="U28" s="29"/>
      <c r="V28" s="29"/>
      <c r="W28" s="29">
        <f>'[1]GuV 1213'!S28</f>
        <v>0</v>
      </c>
      <c r="X28" s="50">
        <f>W28/-$W$10</f>
        <v>0</v>
      </c>
      <c r="Y28" s="51"/>
      <c r="Z28" s="29"/>
      <c r="AA28" s="29"/>
      <c r="AB28" s="52">
        <f>'[1]GuV 1112'!S28</f>
        <v>0</v>
      </c>
      <c r="AC28" s="52"/>
      <c r="AD28" s="50">
        <f>+AB28/-$AB$10</f>
        <v>0</v>
      </c>
      <c r="AE28" s="37"/>
    </row>
    <row r="29" spans="1:33" x14ac:dyDescent="0.25">
      <c r="A29" s="28" t="s">
        <v>33</v>
      </c>
      <c r="B29" s="28"/>
      <c r="C29" s="28"/>
      <c r="D29" s="28"/>
      <c r="E29" s="28"/>
      <c r="F29" s="28"/>
      <c r="G29" s="28"/>
      <c r="H29" s="40" t="s">
        <v>34</v>
      </c>
      <c r="I29" s="14"/>
      <c r="J29" s="14"/>
      <c r="K29" s="29"/>
      <c r="L29" s="29"/>
      <c r="M29" s="29">
        <f>'[1]GuV 1213'!O29</f>
        <v>587</v>
      </c>
      <c r="N29" s="50">
        <f>+M29/$M$10</f>
        <v>2.6210271568776287E-3</v>
      </c>
      <c r="O29" s="14"/>
      <c r="P29" s="29"/>
      <c r="Q29" s="29"/>
      <c r="R29" s="29">
        <f>'[1]GuV 1112'!O29</f>
        <v>763</v>
      </c>
      <c r="S29" s="50">
        <f>R29/$R$10</f>
        <v>3.4453641113173211E-3</v>
      </c>
      <c r="T29" s="14"/>
      <c r="U29" s="29"/>
      <c r="V29" s="29"/>
      <c r="W29" s="29">
        <f>'[1]GuV 1213'!S29</f>
        <v>1288</v>
      </c>
      <c r="X29" s="50">
        <f>W29/$W$10</f>
        <v>2.907731450231061E-3</v>
      </c>
      <c r="Y29" s="51"/>
      <c r="Z29" s="29"/>
      <c r="AA29" s="29"/>
      <c r="AB29" s="52">
        <f>'[1]GuV 1112'!S29</f>
        <v>1674</v>
      </c>
      <c r="AC29" s="52"/>
      <c r="AD29" s="50">
        <f>+AB29/$AB$10</f>
        <v>3.8768127689336219E-3</v>
      </c>
      <c r="AE29" s="46"/>
      <c r="AG29" s="55"/>
    </row>
    <row r="30" spans="1:33" x14ac:dyDescent="0.25">
      <c r="A30" s="28" t="s">
        <v>35</v>
      </c>
      <c r="B30" s="28"/>
      <c r="C30" s="28"/>
      <c r="D30" s="28"/>
      <c r="E30" s="28"/>
      <c r="F30" s="28"/>
      <c r="G30" s="28"/>
      <c r="H30" s="40" t="s">
        <v>34</v>
      </c>
      <c r="I30" s="14"/>
      <c r="J30" s="14"/>
      <c r="K30" s="29"/>
      <c r="L30" s="29"/>
      <c r="M30" s="29">
        <f>'[1]GuV 1213'!O30</f>
        <v>-1522</v>
      </c>
      <c r="N30" s="50">
        <f>+M30/-$M$10</f>
        <v>6.7959170915975319E-3</v>
      </c>
      <c r="O30" s="14"/>
      <c r="P30" s="29"/>
      <c r="Q30" s="29"/>
      <c r="R30" s="29">
        <f>'[1]GuV 1112'!O30</f>
        <v>-1546</v>
      </c>
      <c r="S30" s="50">
        <f>R30/-$R$10</f>
        <v>6.9810392085145195E-3</v>
      </c>
      <c r="T30" s="14"/>
      <c r="U30" s="29"/>
      <c r="V30" s="29"/>
      <c r="W30" s="29">
        <f>'[1]GuV 1213'!S30</f>
        <v>-2829</v>
      </c>
      <c r="X30" s="50">
        <f>W30/-$W$10</f>
        <v>6.3866244353289374E-3</v>
      </c>
      <c r="Y30" s="51"/>
      <c r="Z30" s="29"/>
      <c r="AA30" s="29"/>
      <c r="AB30" s="52">
        <f>'[1]GuV 1112'!S30</f>
        <v>-2875</v>
      </c>
      <c r="AC30" s="52"/>
      <c r="AD30" s="50">
        <f>+AB30/-$AB$10</f>
        <v>6.6582059203609094E-3</v>
      </c>
      <c r="AE30" s="46"/>
      <c r="AG30" s="55"/>
    </row>
    <row r="31" spans="1:33" x14ac:dyDescent="0.25">
      <c r="A31" s="28" t="s">
        <v>25</v>
      </c>
      <c r="B31" s="28"/>
      <c r="C31" s="28"/>
      <c r="D31" s="28"/>
      <c r="E31" s="28"/>
      <c r="F31" s="28"/>
      <c r="G31" s="28"/>
      <c r="H31" s="40" t="s">
        <v>36</v>
      </c>
      <c r="I31" s="14"/>
      <c r="J31" s="14"/>
      <c r="K31" s="29"/>
      <c r="L31" s="29"/>
      <c r="M31" s="29">
        <f>'[1]GuV 1213'!O31</f>
        <v>-1465</v>
      </c>
      <c r="N31" s="50">
        <f>+M31/$M$10</f>
        <v>-6.541405084881987E-3</v>
      </c>
      <c r="O31" s="14"/>
      <c r="P31" s="29"/>
      <c r="Q31" s="29"/>
      <c r="R31" s="29">
        <f>'[1]GuV 1112'!O31</f>
        <v>3109</v>
      </c>
      <c r="S31" s="50">
        <f>R31/$R$10</f>
        <v>1.4038842755026936E-2</v>
      </c>
      <c r="T31" s="14"/>
      <c r="U31" s="29"/>
      <c r="V31" s="29"/>
      <c r="W31" s="29">
        <f>'[1]GuV 1213'!S31</f>
        <v>5488</v>
      </c>
      <c r="X31" s="50">
        <f>W31/$W$10</f>
        <v>1.2389464440114954E-2</v>
      </c>
      <c r="Y31" s="51"/>
      <c r="Z31" s="29"/>
      <c r="AA31" s="29"/>
      <c r="AB31" s="52">
        <f>'[1]GuV 1112'!S31</f>
        <v>399</v>
      </c>
      <c r="AC31" s="52"/>
      <c r="AD31" s="50">
        <f>+AB31/$AB$10</f>
        <v>9.2404318686052276E-4</v>
      </c>
      <c r="AE31" s="46"/>
      <c r="AG31" s="55"/>
    </row>
    <row r="32" spans="1:33" x14ac:dyDescent="0.25">
      <c r="A32" s="28" t="s">
        <v>37</v>
      </c>
      <c r="B32" s="28"/>
      <c r="C32" s="28"/>
      <c r="D32" s="28"/>
      <c r="E32" s="28"/>
      <c r="F32" s="28"/>
      <c r="G32" s="28"/>
      <c r="H32" s="40" t="s">
        <v>34</v>
      </c>
      <c r="I32" s="14"/>
      <c r="J32" s="14"/>
      <c r="K32" s="29"/>
      <c r="L32" s="29"/>
      <c r="M32" s="49">
        <f>'[1]GuV 1213'!O32</f>
        <v>831</v>
      </c>
      <c r="N32" s="50">
        <f>+M32/$M$10</f>
        <v>3.7105171505371543E-3</v>
      </c>
      <c r="O32" s="14"/>
      <c r="P32" s="29"/>
      <c r="Q32" s="29"/>
      <c r="R32" s="49">
        <f>'[1]GuV 1112'!O32</f>
        <v>577</v>
      </c>
      <c r="S32" s="50">
        <f>R32/$R$10</f>
        <v>2.6054719426344616E-3</v>
      </c>
      <c r="T32" s="14"/>
      <c r="U32" s="29"/>
      <c r="V32" s="29"/>
      <c r="W32" s="49">
        <f>'[1]GuV 1213'!S32</f>
        <v>1619</v>
      </c>
      <c r="X32" s="50">
        <f>W32/$W$10</f>
        <v>3.6549823120528629E-3</v>
      </c>
      <c r="Y32" s="51"/>
      <c r="Z32" s="29"/>
      <c r="AA32" s="29"/>
      <c r="AB32" s="49">
        <f>'[1]GuV 1112'!S32</f>
        <v>1174</v>
      </c>
      <c r="AC32" s="52"/>
      <c r="AD32" s="50">
        <f>+AB32/$AB$10</f>
        <v>2.718863913218681E-3</v>
      </c>
      <c r="AE32" s="46"/>
    </row>
    <row r="33" spans="1:33" ht="6.75" customHeight="1" x14ac:dyDescent="0.25">
      <c r="A33" s="28"/>
      <c r="B33" s="28"/>
      <c r="C33" s="28"/>
      <c r="D33" s="28"/>
      <c r="E33" s="28"/>
      <c r="F33" s="28"/>
      <c r="G33" s="28"/>
      <c r="H33" s="40"/>
      <c r="I33" s="14"/>
      <c r="J33" s="14"/>
      <c r="K33" s="29"/>
      <c r="L33" s="29"/>
      <c r="M33" s="52"/>
      <c r="N33" s="50"/>
      <c r="O33" s="14"/>
      <c r="P33" s="29"/>
      <c r="Q33" s="29"/>
      <c r="R33" s="52"/>
      <c r="S33" s="50"/>
      <c r="T33" s="14"/>
      <c r="U33" s="29"/>
      <c r="V33" s="29"/>
      <c r="W33" s="52"/>
      <c r="X33" s="50"/>
      <c r="Y33" s="51"/>
      <c r="Z33" s="29"/>
      <c r="AA33" s="29"/>
      <c r="AB33" s="52"/>
      <c r="AC33" s="52"/>
      <c r="AD33" s="50"/>
      <c r="AE33" s="46"/>
    </row>
    <row r="34" spans="1:33" s="47" customFormat="1" x14ac:dyDescent="0.25">
      <c r="A34" s="38"/>
      <c r="B34" s="38" t="s">
        <v>38</v>
      </c>
      <c r="C34" s="38"/>
      <c r="D34" s="38"/>
      <c r="E34" s="38"/>
      <c r="F34" s="38"/>
      <c r="G34" s="38"/>
      <c r="H34" s="67"/>
      <c r="I34" s="24"/>
      <c r="J34" s="24"/>
      <c r="K34" s="42"/>
      <c r="L34" s="42"/>
      <c r="M34" s="42">
        <f>+M26+M29+M30+M32+M28+M31</f>
        <v>31348</v>
      </c>
      <c r="N34" s="43">
        <f>+M34/$M$10</f>
        <v>0.13997267344770001</v>
      </c>
      <c r="O34" s="24"/>
      <c r="P34" s="42"/>
      <c r="Q34" s="42"/>
      <c r="R34" s="42">
        <f>+R26+R29+R30+R32+R28+R31</f>
        <v>35722</v>
      </c>
      <c r="S34" s="43">
        <f>R34/$R$10</f>
        <v>0.16130445188004894</v>
      </c>
      <c r="T34" s="24"/>
      <c r="U34" s="42"/>
      <c r="V34" s="42"/>
      <c r="W34" s="42">
        <f>+W26+W29+W30+W32+W28+W31</f>
        <v>69713</v>
      </c>
      <c r="X34" s="43">
        <f>W34/$W$10</f>
        <v>0.15738096474375615</v>
      </c>
      <c r="Y34" s="44"/>
      <c r="Z34" s="42"/>
      <c r="AA34" s="42"/>
      <c r="AB34" s="42">
        <f>+AB26+AB29+AB30+AB32+AB31+AB28</f>
        <v>61469</v>
      </c>
      <c r="AC34" s="45"/>
      <c r="AD34" s="43">
        <f>+AB34/$AB$10</f>
        <v>0.1423559164238834</v>
      </c>
      <c r="AE34" s="46"/>
    </row>
    <row r="35" spans="1:33" ht="6.75" customHeight="1" x14ac:dyDescent="0.25">
      <c r="A35" s="28"/>
      <c r="B35" s="28"/>
      <c r="C35" s="28"/>
      <c r="D35" s="28"/>
      <c r="E35" s="28"/>
      <c r="F35" s="28"/>
      <c r="G35" s="28"/>
      <c r="H35" s="40"/>
      <c r="I35" s="14"/>
      <c r="J35" s="14"/>
      <c r="K35" s="29"/>
      <c r="L35" s="29"/>
      <c r="M35" s="29"/>
      <c r="N35" s="65"/>
      <c r="O35" s="14"/>
      <c r="P35" s="29"/>
      <c r="Q35" s="29"/>
      <c r="R35" s="29"/>
      <c r="S35" s="65"/>
      <c r="T35" s="14"/>
      <c r="U35" s="29"/>
      <c r="V35" s="29"/>
      <c r="W35" s="29"/>
      <c r="X35" s="65"/>
      <c r="Y35" s="66"/>
      <c r="Z35" s="29"/>
      <c r="AA35" s="29"/>
      <c r="AB35" s="29"/>
      <c r="AC35" s="52"/>
      <c r="AD35" s="65"/>
      <c r="AE35" s="37"/>
    </row>
    <row r="36" spans="1:33" x14ac:dyDescent="0.25">
      <c r="A36" s="28" t="s">
        <v>39</v>
      </c>
      <c r="B36" s="28"/>
      <c r="C36" s="28"/>
      <c r="D36" s="28"/>
      <c r="E36" s="28"/>
      <c r="F36" s="28"/>
      <c r="G36" s="28"/>
      <c r="H36" s="40" t="s">
        <v>40</v>
      </c>
      <c r="I36" s="14"/>
      <c r="J36" s="14"/>
      <c r="K36" s="29"/>
      <c r="L36" s="29"/>
      <c r="M36" s="29">
        <f>'[1]GuV 1213'!O36</f>
        <v>-9862</v>
      </c>
      <c r="N36" s="50">
        <f>+M36/-$M$10</f>
        <v>4.4035042284714096E-2</v>
      </c>
      <c r="O36" s="14"/>
      <c r="P36" s="29"/>
      <c r="Q36" s="29"/>
      <c r="R36" s="29">
        <f>'[1]GuV 1112'!O36</f>
        <v>-10920</v>
      </c>
      <c r="S36" s="50">
        <f>R36/$R$10</f>
        <v>-4.9309798290413036E-2</v>
      </c>
      <c r="T36" s="14"/>
      <c r="U36" s="29"/>
      <c r="V36" s="29"/>
      <c r="W36" s="29">
        <f>'[1]GuV 1213'!S36</f>
        <v>-23001</v>
      </c>
      <c r="X36" s="50">
        <f>W36/$W$10</f>
        <v>-5.1926033452457013E-2</v>
      </c>
      <c r="Y36" s="51"/>
      <c r="Z36" s="29"/>
      <c r="AA36" s="29"/>
      <c r="AB36" s="29">
        <f>'[1]GuV 1112'!S36</f>
        <v>-18696</v>
      </c>
      <c r="AC36" s="52"/>
      <c r="AD36" s="50">
        <f>+AB36/-$AB$10</f>
        <v>4.3298023612893068E-2</v>
      </c>
      <c r="AE36" s="46"/>
    </row>
    <row r="37" spans="1:33" ht="6.75" customHeight="1" x14ac:dyDescent="0.25">
      <c r="A37" s="28"/>
      <c r="B37" s="28"/>
      <c r="C37" s="28"/>
      <c r="D37" s="28"/>
      <c r="E37" s="28"/>
      <c r="F37" s="28"/>
      <c r="G37" s="28"/>
      <c r="H37" s="40"/>
      <c r="I37" s="14"/>
      <c r="J37" s="14"/>
      <c r="K37" s="29"/>
      <c r="L37" s="29"/>
      <c r="M37" s="29"/>
      <c r="N37" s="50"/>
      <c r="O37" s="14"/>
      <c r="P37" s="29"/>
      <c r="Q37" s="29"/>
      <c r="R37" s="29"/>
      <c r="S37" s="50"/>
      <c r="T37" s="14"/>
      <c r="U37" s="29"/>
      <c r="V37" s="29"/>
      <c r="W37" s="29"/>
      <c r="X37" s="50"/>
      <c r="Y37" s="51"/>
      <c r="Z37" s="29"/>
      <c r="AA37" s="29"/>
      <c r="AB37" s="29"/>
      <c r="AC37" s="52"/>
      <c r="AD37" s="50"/>
      <c r="AE37" s="46"/>
    </row>
    <row r="38" spans="1:33" ht="15.75" thickBot="1" x14ac:dyDescent="0.3">
      <c r="A38" s="38" t="s">
        <v>41</v>
      </c>
      <c r="B38" s="38"/>
      <c r="C38" s="38"/>
      <c r="D38" s="38"/>
      <c r="E38" s="28"/>
      <c r="F38" s="28"/>
      <c r="G38" s="28"/>
      <c r="H38" s="40"/>
      <c r="I38" s="14"/>
      <c r="J38" s="14"/>
      <c r="K38" s="29"/>
      <c r="L38" s="29"/>
      <c r="M38" s="68">
        <f>SUM(M34:M36)</f>
        <v>21486</v>
      </c>
      <c r="N38" s="50">
        <f>+M38/$M$10</f>
        <v>9.5937631162985912E-2</v>
      </c>
      <c r="O38" s="14"/>
      <c r="P38" s="29"/>
      <c r="Q38" s="29"/>
      <c r="R38" s="68">
        <f>SUM(R34:R36)</f>
        <v>24802</v>
      </c>
      <c r="S38" s="50">
        <f>R38/$R$10</f>
        <v>0.11199465358963591</v>
      </c>
      <c r="T38" s="14"/>
      <c r="U38" s="29"/>
      <c r="V38" s="29"/>
      <c r="W38" s="68">
        <f>SUM(W34:W36)</f>
        <v>46712</v>
      </c>
      <c r="X38" s="50">
        <f>W38/$W$10</f>
        <v>0.10545493129129915</v>
      </c>
      <c r="Y38" s="51"/>
      <c r="Z38" s="45"/>
      <c r="AA38" s="45"/>
      <c r="AB38" s="68">
        <f>SUM(AB34:AB36)</f>
        <v>42773</v>
      </c>
      <c r="AC38" s="52"/>
      <c r="AD38" s="50">
        <f>+AB38/$AB$10</f>
        <v>9.9057892810990325E-2</v>
      </c>
      <c r="AE38" s="46"/>
      <c r="AG38" s="55"/>
    </row>
    <row r="39" spans="1:33" ht="6.75" customHeight="1" thickTop="1" x14ac:dyDescent="0.25">
      <c r="A39" s="28"/>
      <c r="B39" s="28"/>
      <c r="C39" s="28"/>
      <c r="D39" s="28"/>
      <c r="E39" s="28"/>
      <c r="F39" s="28"/>
      <c r="G39" s="28"/>
      <c r="H39" s="40"/>
      <c r="I39" s="14"/>
      <c r="J39" s="14"/>
      <c r="K39" s="29"/>
      <c r="L39" s="29"/>
      <c r="M39" s="29"/>
      <c r="N39" s="50"/>
      <c r="O39" s="14"/>
      <c r="P39" s="29"/>
      <c r="Q39" s="29"/>
      <c r="R39" s="29"/>
      <c r="S39" s="50"/>
      <c r="T39" s="14"/>
      <c r="U39" s="29"/>
      <c r="V39" s="29"/>
      <c r="W39" s="29"/>
      <c r="X39" s="50"/>
      <c r="Y39" s="51"/>
      <c r="Z39" s="29"/>
      <c r="AA39" s="29"/>
      <c r="AB39" s="29"/>
      <c r="AC39" s="52"/>
      <c r="AD39" s="50"/>
      <c r="AE39" s="46"/>
    </row>
    <row r="40" spans="1:33" x14ac:dyDescent="0.25">
      <c r="A40" s="28" t="s">
        <v>42</v>
      </c>
      <c r="B40" s="28"/>
      <c r="C40" s="28"/>
      <c r="D40" s="28"/>
      <c r="E40" s="28"/>
      <c r="F40" s="28"/>
      <c r="G40" s="28"/>
      <c r="H40" s="40"/>
      <c r="I40" s="14"/>
      <c r="J40" s="14"/>
      <c r="K40" s="29"/>
      <c r="L40" s="29"/>
      <c r="M40" s="29"/>
      <c r="N40" s="50"/>
      <c r="O40" s="14"/>
      <c r="P40" s="29"/>
      <c r="Q40" s="29"/>
      <c r="R40" s="29"/>
      <c r="S40" s="50"/>
      <c r="T40" s="14"/>
      <c r="U40" s="29"/>
      <c r="V40" s="29"/>
      <c r="W40" s="29"/>
      <c r="X40" s="50"/>
      <c r="Y40" s="51"/>
      <c r="Z40" s="29"/>
      <c r="AA40" s="29"/>
      <c r="AB40" s="29"/>
      <c r="AC40" s="52"/>
      <c r="AD40" s="50"/>
      <c r="AE40" s="46"/>
    </row>
    <row r="41" spans="1:33" x14ac:dyDescent="0.25">
      <c r="A41" s="28"/>
      <c r="B41" s="28" t="s">
        <v>43</v>
      </c>
      <c r="C41" s="28"/>
      <c r="D41" s="28"/>
      <c r="E41" s="28"/>
      <c r="F41" s="28"/>
      <c r="G41" s="28"/>
      <c r="H41" s="40"/>
      <c r="I41" s="14"/>
      <c r="J41" s="14"/>
      <c r="K41" s="29"/>
      <c r="L41" s="29"/>
      <c r="M41" s="29">
        <f>'[1]GuV 1213'!O41</f>
        <v>18881</v>
      </c>
      <c r="N41" s="69">
        <f>+M41/$M$10</f>
        <v>8.430598594379303E-2</v>
      </c>
      <c r="O41" s="14"/>
      <c r="P41" s="29"/>
      <c r="Q41" s="29"/>
      <c r="R41" s="29">
        <f>'[1]GuV 1112'!O41</f>
        <v>22386</v>
      </c>
      <c r="S41" s="69">
        <f>R41/$R$10</f>
        <v>0.10108508649534673</v>
      </c>
      <c r="T41" s="14"/>
      <c r="U41" s="29"/>
      <c r="V41" s="29"/>
      <c r="W41" s="29">
        <f>'[1]GuV 1213'!S41</f>
        <v>42247</v>
      </c>
      <c r="X41" s="69">
        <f>W41/$W$10</f>
        <v>9.537494610086307E-2</v>
      </c>
      <c r="Y41" s="51"/>
      <c r="Z41" s="29"/>
      <c r="AA41" s="29"/>
      <c r="AB41" s="29">
        <f>'[1]GuV 1112'!S41</f>
        <v>39291</v>
      </c>
      <c r="AC41" s="52"/>
      <c r="AD41" s="50">
        <f>+AB41/$AB$10</f>
        <v>9.0993936979791482E-2</v>
      </c>
      <c r="AE41" s="46"/>
    </row>
    <row r="42" spans="1:33" x14ac:dyDescent="0.25">
      <c r="A42" s="28"/>
      <c r="B42" s="28" t="s">
        <v>44</v>
      </c>
      <c r="C42" s="28"/>
      <c r="D42" s="28"/>
      <c r="E42" s="28"/>
      <c r="F42" s="28"/>
      <c r="G42" s="28"/>
      <c r="H42" s="40"/>
      <c r="I42" s="14"/>
      <c r="J42" s="14"/>
      <c r="K42" s="29"/>
      <c r="L42" s="29"/>
      <c r="M42" s="29">
        <f>'[1]GuV 1213'!O42</f>
        <v>2605</v>
      </c>
      <c r="N42" s="69">
        <f>+M42/$M$10</f>
        <v>1.1631645219192884E-2</v>
      </c>
      <c r="O42" s="14"/>
      <c r="P42" s="29"/>
      <c r="Q42" s="29"/>
      <c r="R42" s="29">
        <f>'[1]GuV 1112'!O42</f>
        <v>2416</v>
      </c>
      <c r="S42" s="69">
        <f>R42/$R$10</f>
        <v>1.0909567094289184E-2</v>
      </c>
      <c r="T42" s="14"/>
      <c r="U42" s="29"/>
      <c r="V42" s="29"/>
      <c r="W42" s="29">
        <f>'[1]GuV 1213'!S42</f>
        <v>4465</v>
      </c>
      <c r="X42" s="69">
        <f>W42/$W$10</f>
        <v>1.0079985190436092E-2</v>
      </c>
      <c r="Y42" s="51"/>
      <c r="Z42" s="29"/>
      <c r="AA42" s="29"/>
      <c r="AB42" s="29">
        <f>'[1]GuV 1112'!S42</f>
        <v>3482</v>
      </c>
      <c r="AC42" s="52"/>
      <c r="AD42" s="69">
        <f>+AB42/$AB$10</f>
        <v>8.063955831198847E-3</v>
      </c>
      <c r="AE42" s="46"/>
    </row>
    <row r="43" spans="1:33" x14ac:dyDescent="0.25">
      <c r="A43" s="38"/>
      <c r="B43" s="38"/>
      <c r="C43" s="38"/>
      <c r="D43" s="42"/>
      <c r="E43" s="38"/>
      <c r="F43" s="38"/>
      <c r="G43" s="38"/>
      <c r="H43" s="40"/>
      <c r="I43" s="24"/>
      <c r="J43" s="24"/>
      <c r="K43" s="45"/>
      <c r="L43" s="45"/>
      <c r="M43" s="70"/>
      <c r="N43" s="71"/>
      <c r="O43" s="24"/>
      <c r="P43" s="45"/>
      <c r="Q43" s="45"/>
      <c r="R43" s="70"/>
      <c r="S43" s="71"/>
      <c r="T43" s="24"/>
      <c r="U43" s="45"/>
      <c r="V43" s="45"/>
      <c r="W43" s="70"/>
      <c r="X43" s="71"/>
      <c r="Y43" s="71"/>
      <c r="Z43" s="45"/>
      <c r="AA43" s="45"/>
      <c r="AB43" s="70"/>
      <c r="AC43" s="72"/>
      <c r="AD43" s="71"/>
      <c r="AE43" s="73"/>
    </row>
    <row r="44" spans="1:33" s="81" customFormat="1" ht="33" customHeight="1" x14ac:dyDescent="0.25">
      <c r="A44" s="74" t="s">
        <v>45</v>
      </c>
      <c r="B44" s="74"/>
      <c r="C44" s="74"/>
      <c r="D44" s="74"/>
      <c r="E44" s="74"/>
      <c r="F44" s="74"/>
      <c r="G44" s="74"/>
      <c r="H44" s="75"/>
      <c r="I44" s="24"/>
      <c r="J44" s="24"/>
      <c r="K44" s="76"/>
      <c r="L44" s="76"/>
      <c r="M44" s="77"/>
      <c r="N44" s="78"/>
      <c r="O44" s="24"/>
      <c r="P44" s="76"/>
      <c r="Q44" s="76"/>
      <c r="R44" s="77"/>
      <c r="S44" s="78"/>
      <c r="T44" s="24"/>
      <c r="U44" s="76"/>
      <c r="V44" s="76"/>
      <c r="W44" s="77"/>
      <c r="X44" s="78"/>
      <c r="Y44" s="78"/>
      <c r="Z44" s="77"/>
      <c r="AA44" s="77"/>
      <c r="AB44" s="77"/>
      <c r="AC44" s="79"/>
      <c r="AD44" s="80"/>
      <c r="AE44" s="46"/>
    </row>
    <row r="45" spans="1:33" ht="6.75" customHeight="1" x14ac:dyDescent="0.25">
      <c r="A45" s="28"/>
      <c r="B45" s="28"/>
      <c r="C45" s="28"/>
      <c r="D45" s="29"/>
      <c r="E45" s="28"/>
      <c r="F45" s="28"/>
      <c r="G45" s="28"/>
      <c r="H45" s="40"/>
      <c r="I45" s="14"/>
      <c r="J45" s="14"/>
      <c r="K45" s="52"/>
      <c r="L45" s="52"/>
      <c r="M45" s="82"/>
      <c r="N45" s="10"/>
      <c r="O45" s="14"/>
      <c r="P45" s="52"/>
      <c r="Q45" s="52"/>
      <c r="R45" s="82"/>
      <c r="S45" s="10"/>
      <c r="T45" s="14"/>
      <c r="U45" s="52"/>
      <c r="V45" s="52"/>
      <c r="W45" s="82"/>
      <c r="X45" s="10"/>
      <c r="Y45" s="10"/>
      <c r="Z45" s="52"/>
      <c r="AA45" s="52"/>
      <c r="AB45" s="82"/>
      <c r="AC45" s="83"/>
      <c r="AD45" s="10"/>
      <c r="AE45" s="37"/>
    </row>
    <row r="46" spans="1:33" ht="15.75" thickBot="1" x14ac:dyDescent="0.3">
      <c r="A46" s="28"/>
      <c r="B46" s="38" t="str">
        <f>"- Unverwässert / verwässert"</f>
        <v>- Unverwässert / verwässert</v>
      </c>
      <c r="C46" s="38"/>
      <c r="D46" s="38"/>
      <c r="E46" s="38"/>
      <c r="F46" s="38"/>
      <c r="G46" s="38"/>
      <c r="H46" s="40" t="s">
        <v>46</v>
      </c>
      <c r="I46" s="24"/>
      <c r="J46" s="24"/>
      <c r="K46" s="45"/>
      <c r="L46" s="45"/>
      <c r="M46" s="84">
        <f>'[1]GuV 1213'!O46</f>
        <v>0.23221117405433378</v>
      </c>
      <c r="N46" s="85"/>
      <c r="O46" s="24"/>
      <c r="P46" s="45"/>
      <c r="Q46" s="45"/>
      <c r="R46" s="84">
        <f>'[1]GuV 1112'!O46</f>
        <v>0.27531800976538939</v>
      </c>
      <c r="S46" s="85"/>
      <c r="T46" s="24"/>
      <c r="U46" s="45"/>
      <c r="V46" s="45"/>
      <c r="W46" s="84">
        <f>'[1]GuV 1213'!S46</f>
        <v>0.51958187968187275</v>
      </c>
      <c r="X46" s="85"/>
      <c r="Y46" s="86"/>
      <c r="Z46" s="87"/>
      <c r="AA46" s="87"/>
      <c r="AB46" s="88">
        <f>'[1]GuV 1112'!S46</f>
        <v>0.48322701338747043</v>
      </c>
      <c r="AC46" s="72"/>
      <c r="AD46" s="71"/>
      <c r="AE46" s="37"/>
    </row>
    <row r="47" spans="1:33" ht="15.75" thickTop="1" x14ac:dyDescent="0.25">
      <c r="A47" s="28"/>
      <c r="B47" s="38"/>
      <c r="C47" s="38"/>
      <c r="D47" s="38"/>
      <c r="E47" s="38"/>
      <c r="F47" s="38"/>
      <c r="G47" s="38"/>
      <c r="H47" s="89"/>
      <c r="I47" s="24"/>
      <c r="J47" s="24"/>
      <c r="K47" s="38"/>
      <c r="L47" s="38"/>
      <c r="M47" s="72"/>
      <c r="N47" s="71"/>
      <c r="O47" s="24"/>
      <c r="P47" s="24"/>
      <c r="Q47" s="24"/>
      <c r="R47" s="24"/>
      <c r="S47" s="24"/>
      <c r="T47" s="24"/>
      <c r="U47" s="38"/>
      <c r="V47" s="38"/>
      <c r="W47" s="72"/>
      <c r="X47" s="71"/>
      <c r="Y47" s="71"/>
      <c r="Z47" s="38"/>
      <c r="AA47" s="38"/>
      <c r="AB47" s="72"/>
      <c r="AC47" s="72"/>
      <c r="AD47" s="71"/>
      <c r="AE47" s="37"/>
    </row>
    <row r="48" spans="1:33" ht="15.75" customHeight="1" x14ac:dyDescent="0.25">
      <c r="A48" s="56" t="s">
        <v>47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29"/>
      <c r="M48" s="91"/>
      <c r="N48" s="10"/>
      <c r="O48" s="90"/>
      <c r="P48" s="90"/>
      <c r="Q48" s="90"/>
      <c r="R48" s="90"/>
      <c r="S48" s="90"/>
      <c r="T48" s="90"/>
      <c r="U48" s="90"/>
      <c r="V48" s="29"/>
      <c r="W48" s="91"/>
      <c r="X48" s="10"/>
      <c r="Y48" s="10"/>
      <c r="Z48" s="29"/>
      <c r="AA48" s="29"/>
      <c r="AB48" s="91"/>
      <c r="AC48" s="52"/>
      <c r="AD48" s="10"/>
      <c r="AE48" s="36"/>
    </row>
    <row r="49" spans="1:31" x14ac:dyDescent="0.25">
      <c r="A49" s="28"/>
      <c r="B49" s="28"/>
      <c r="C49" s="28"/>
      <c r="D49" s="28"/>
      <c r="E49" s="28"/>
      <c r="F49" s="28"/>
      <c r="G49" s="28"/>
      <c r="H49" s="28"/>
      <c r="I49" s="14"/>
      <c r="J49" s="14"/>
      <c r="K49" s="29"/>
      <c r="L49" s="29"/>
      <c r="M49" s="92"/>
      <c r="N49" s="93"/>
      <c r="O49" s="94"/>
      <c r="P49" s="94"/>
      <c r="Q49" s="94"/>
      <c r="R49" s="92"/>
      <c r="S49" s="94"/>
      <c r="T49" s="94"/>
      <c r="U49" s="92"/>
      <c r="V49" s="92"/>
      <c r="W49" s="92"/>
      <c r="X49" s="93"/>
      <c r="Y49" s="93"/>
      <c r="Z49" s="92"/>
      <c r="AA49" s="92"/>
      <c r="AB49" s="92"/>
      <c r="AC49" s="52"/>
      <c r="AD49" s="10"/>
      <c r="AE49" s="10"/>
    </row>
    <row r="50" spans="1:31" x14ac:dyDescent="0.25">
      <c r="A50" s="28"/>
      <c r="B50" s="28"/>
      <c r="C50" s="28"/>
      <c r="D50" s="28"/>
      <c r="E50" s="28"/>
      <c r="F50" s="28"/>
      <c r="G50" s="28"/>
      <c r="H50" s="28"/>
      <c r="I50" s="14"/>
      <c r="J50" s="14"/>
      <c r="K50" s="29"/>
      <c r="L50" s="29"/>
      <c r="M50" s="95"/>
      <c r="N50" s="10"/>
      <c r="O50" s="14"/>
      <c r="P50" s="14"/>
      <c r="Q50" s="14"/>
      <c r="R50" s="95"/>
      <c r="S50" s="14"/>
      <c r="T50" s="14"/>
      <c r="U50" s="29"/>
      <c r="V50" s="29"/>
      <c r="W50" s="95"/>
      <c r="X50" s="10"/>
      <c r="Y50" s="10"/>
      <c r="Z50" s="29"/>
      <c r="AA50" s="29"/>
      <c r="AB50" s="95"/>
      <c r="AC50" s="52"/>
      <c r="AD50" s="10"/>
      <c r="AE50" s="10"/>
    </row>
    <row r="51" spans="1:31" x14ac:dyDescent="0.25">
      <c r="M51" s="96">
        <f>+M36/M34</f>
        <v>-0.31459742248309303</v>
      </c>
      <c r="R51" s="96">
        <f>+R36/R34</f>
        <v>-0.30569397010245786</v>
      </c>
      <c r="W51" s="96">
        <f>+W36/W34</f>
        <v>-0.32993846197983162</v>
      </c>
      <c r="AB51" s="96">
        <f>+AB36/AB34</f>
        <v>-0.30415331305210758</v>
      </c>
    </row>
    <row r="52" spans="1:31" x14ac:dyDescent="0.25">
      <c r="M52" s="96"/>
      <c r="N52" s="97"/>
      <c r="O52" s="98"/>
      <c r="P52" s="98"/>
      <c r="Q52" s="98"/>
      <c r="R52" s="99">
        <f>R36/R34</f>
        <v>-0.30569397010245786</v>
      </c>
      <c r="S52" s="98"/>
      <c r="T52" s="98"/>
      <c r="U52" s="100"/>
      <c r="V52" s="100"/>
      <c r="W52" s="99">
        <f>W36/W34</f>
        <v>-0.32993846197983162</v>
      </c>
      <c r="X52" s="97"/>
      <c r="Y52" s="97"/>
      <c r="Z52" s="100"/>
      <c r="AA52" s="100"/>
      <c r="AB52" s="99">
        <f>AB36/AB34</f>
        <v>-0.30415331305210758</v>
      </c>
    </row>
    <row r="53" spans="1:31" x14ac:dyDescent="0.25">
      <c r="M53" s="82"/>
      <c r="N53" s="28"/>
      <c r="W53" s="82"/>
      <c r="X53" s="28"/>
      <c r="Y53" s="28"/>
    </row>
    <row r="54" spans="1:31" x14ac:dyDescent="0.25">
      <c r="A54" s="1" t="s">
        <v>29</v>
      </c>
      <c r="M54" s="101"/>
      <c r="N54" s="1"/>
      <c r="W54" s="101"/>
      <c r="X54" s="1"/>
      <c r="Y54" s="1"/>
    </row>
  </sheetData>
  <mergeCells count="15">
    <mergeCell ref="A44:G44"/>
    <mergeCell ref="K6:M6"/>
    <mergeCell ref="P6:R6"/>
    <mergeCell ref="U6:W6"/>
    <mergeCell ref="Z6:AB6"/>
    <mergeCell ref="K7:M7"/>
    <mergeCell ref="P7:R7"/>
    <mergeCell ref="U7:W7"/>
    <mergeCell ref="Z7:AB7"/>
    <mergeCell ref="A2:AE2"/>
    <mergeCell ref="A3:AE3"/>
    <mergeCell ref="K5:M5"/>
    <mergeCell ref="P5:R5"/>
    <mergeCell ref="U5:W5"/>
    <mergeCell ref="Z5:AB5"/>
  </mergeCells>
  <pageMargins left="0.33" right="0.35" top="1" bottom="1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topLeftCell="J1" zoomScale="75" zoomScaleNormal="75" workbookViewId="0">
      <selection activeCell="AF6" sqref="AF6:AH47"/>
    </sheetView>
  </sheetViews>
  <sheetFormatPr baseColWidth="10" defaultColWidth="11.42578125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30" style="1" customWidth="1"/>
    <col min="8" max="8" width="11.140625" style="1" hidden="1" customWidth="1"/>
    <col min="9" max="9" width="3.140625" style="2" hidden="1" customWidth="1"/>
    <col min="10" max="10" width="3.140625" style="2" customWidth="1"/>
    <col min="11" max="11" width="9.85546875" style="3" customWidth="1"/>
    <col min="12" max="12" width="1.7109375" style="3" customWidth="1"/>
    <col min="13" max="13" width="15.7109375" style="3" customWidth="1"/>
    <col min="14" max="14" width="9" style="4" bestFit="1" customWidth="1"/>
    <col min="15" max="15" width="3.7109375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.140625" style="2" customWidth="1"/>
    <col min="21" max="21" width="9.8554687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.140625" style="1" customWidth="1"/>
    <col min="26" max="26" width="9.85546875" style="3" customWidth="1"/>
    <col min="27" max="27" width="1.7109375" style="3" customWidth="1"/>
    <col min="28" max="28" width="14.140625" style="3" customWidth="1"/>
    <col min="29" max="29" width="6" style="5" customWidth="1"/>
    <col min="30" max="30" width="9" style="4" customWidth="1"/>
    <col min="31" max="31" width="3.5703125" style="4" customWidth="1"/>
    <col min="32" max="16384" width="11.42578125" style="1"/>
  </cols>
  <sheetData>
    <row r="1" spans="1:33" ht="15" customHeight="1" x14ac:dyDescent="0.25"/>
    <row r="2" spans="1:33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3" x14ac:dyDescent="0.25">
      <c r="A3" s="102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3" x14ac:dyDescent="0.25">
      <c r="A4" s="7"/>
      <c r="B4" s="7"/>
      <c r="C4" s="7"/>
      <c r="D4" s="7"/>
      <c r="E4" s="7"/>
      <c r="F4" s="7"/>
      <c r="G4" s="7"/>
      <c r="H4" s="7"/>
      <c r="I4" s="8"/>
      <c r="J4" s="8"/>
      <c r="K4" s="7"/>
      <c r="L4" s="7"/>
      <c r="M4" s="7"/>
      <c r="N4" s="9"/>
      <c r="O4" s="8"/>
      <c r="P4" s="8"/>
      <c r="Q4" s="8"/>
      <c r="R4" s="8"/>
      <c r="S4" s="8"/>
      <c r="T4" s="8"/>
      <c r="U4" s="7"/>
      <c r="V4" s="7"/>
      <c r="W4" s="7"/>
      <c r="X4" s="9"/>
      <c r="Y4" s="7"/>
      <c r="Z4" s="7"/>
      <c r="AA4" s="7"/>
      <c r="AB4" s="7"/>
      <c r="AC4" s="8"/>
      <c r="AD4" s="9"/>
      <c r="AE4" s="10"/>
    </row>
    <row r="5" spans="1:33" ht="20.25" customHeight="1" x14ac:dyDescent="0.25">
      <c r="A5" s="11"/>
      <c r="B5" s="12"/>
      <c r="C5" s="12"/>
      <c r="D5" s="13"/>
      <c r="E5" s="12"/>
      <c r="F5" s="12"/>
      <c r="G5" s="12"/>
      <c r="H5" s="12"/>
      <c r="I5" s="14"/>
      <c r="J5" s="14"/>
      <c r="K5" s="15" t="s">
        <v>49</v>
      </c>
      <c r="L5" s="15"/>
      <c r="M5" s="15"/>
      <c r="N5" s="10"/>
      <c r="O5" s="14"/>
      <c r="P5" s="15" t="s">
        <v>50</v>
      </c>
      <c r="Q5" s="15"/>
      <c r="R5" s="15"/>
      <c r="S5" s="10"/>
      <c r="T5" s="14"/>
      <c r="U5" s="15" t="s">
        <v>51</v>
      </c>
      <c r="V5" s="15"/>
      <c r="W5" s="15"/>
      <c r="X5" s="10"/>
      <c r="Y5" s="28"/>
      <c r="Z5" s="15" t="s">
        <v>52</v>
      </c>
      <c r="AA5" s="15"/>
      <c r="AB5" s="15"/>
      <c r="AC5" s="16"/>
      <c r="AD5" s="10"/>
      <c r="AE5" s="10"/>
    </row>
    <row r="6" spans="1:33" s="23" customFormat="1" ht="29.25" customHeight="1" x14ac:dyDescent="0.25">
      <c r="A6" s="17"/>
      <c r="B6" s="17"/>
      <c r="C6" s="17"/>
      <c r="D6" s="17"/>
      <c r="E6" s="17"/>
      <c r="F6" s="17"/>
      <c r="G6" s="17"/>
      <c r="H6" s="18" t="s">
        <v>53</v>
      </c>
      <c r="I6" s="19"/>
      <c r="J6" s="19"/>
      <c r="K6" s="20" t="s">
        <v>54</v>
      </c>
      <c r="L6" s="20"/>
      <c r="M6" s="20"/>
      <c r="N6" s="21"/>
      <c r="O6" s="19"/>
      <c r="P6" s="20" t="s">
        <v>55</v>
      </c>
      <c r="Q6" s="20"/>
      <c r="R6" s="20"/>
      <c r="S6" s="21"/>
      <c r="T6" s="19"/>
      <c r="U6" s="20" t="s">
        <v>56</v>
      </c>
      <c r="V6" s="20"/>
      <c r="W6" s="20"/>
      <c r="X6" s="21"/>
      <c r="Y6" s="17"/>
      <c r="Z6" s="20" t="s">
        <v>57</v>
      </c>
      <c r="AA6" s="20"/>
      <c r="AB6" s="20"/>
      <c r="AC6" s="22"/>
      <c r="AD6" s="21"/>
      <c r="AE6" s="21"/>
    </row>
    <row r="7" spans="1:33" s="27" customFormat="1" x14ac:dyDescent="0.25">
      <c r="A7" s="7"/>
      <c r="B7" s="7"/>
      <c r="C7" s="7"/>
      <c r="D7" s="7"/>
      <c r="E7" s="7"/>
      <c r="F7" s="7"/>
      <c r="G7" s="7"/>
      <c r="H7" s="7"/>
      <c r="I7" s="24"/>
      <c r="J7" s="24"/>
      <c r="K7" s="25" t="str">
        <f>"€ '000"</f>
        <v>€ '000</v>
      </c>
      <c r="L7" s="25"/>
      <c r="M7" s="25"/>
      <c r="N7" s="9"/>
      <c r="O7" s="24"/>
      <c r="P7" s="25" t="s">
        <v>11</v>
      </c>
      <c r="Q7" s="25"/>
      <c r="R7" s="25"/>
      <c r="S7" s="9"/>
      <c r="T7" s="24"/>
      <c r="U7" s="25" t="s">
        <v>11</v>
      </c>
      <c r="V7" s="25"/>
      <c r="W7" s="25"/>
      <c r="X7" s="9"/>
      <c r="Y7" s="7"/>
      <c r="Z7" s="25" t="str">
        <f>"€ '000"</f>
        <v>€ '000</v>
      </c>
      <c r="AA7" s="25"/>
      <c r="AB7" s="25"/>
      <c r="AC7" s="26"/>
      <c r="AD7" s="9"/>
      <c r="AE7" s="10"/>
    </row>
    <row r="8" spans="1:33" x14ac:dyDescent="0.25">
      <c r="A8" s="28"/>
      <c r="B8" s="28"/>
      <c r="C8" s="28"/>
      <c r="D8" s="28"/>
      <c r="E8" s="28"/>
      <c r="F8" s="28"/>
      <c r="G8" s="28"/>
      <c r="H8" s="28"/>
      <c r="I8" s="14"/>
      <c r="J8" s="14"/>
      <c r="K8" s="29"/>
      <c r="L8" s="29"/>
      <c r="M8" s="30"/>
      <c r="N8" s="31"/>
      <c r="O8" s="14"/>
      <c r="P8" s="29"/>
      <c r="Q8" s="29"/>
      <c r="R8" s="30"/>
      <c r="S8" s="31"/>
      <c r="T8" s="14"/>
      <c r="U8" s="29"/>
      <c r="V8" s="29"/>
      <c r="W8" s="30"/>
      <c r="X8" s="31"/>
      <c r="Y8" s="103"/>
      <c r="Z8" s="29"/>
      <c r="AA8" s="29"/>
      <c r="AB8" s="30"/>
      <c r="AC8" s="33"/>
      <c r="AD8" s="31"/>
      <c r="AE8" s="34"/>
    </row>
    <row r="9" spans="1:33" ht="15" customHeight="1" x14ac:dyDescent="0.25">
      <c r="A9" s="28"/>
      <c r="B9" s="28"/>
      <c r="C9" s="28"/>
      <c r="D9" s="28"/>
      <c r="E9" s="28"/>
      <c r="F9" s="28"/>
      <c r="G9" s="28"/>
      <c r="H9" s="28"/>
      <c r="I9" s="14"/>
      <c r="J9" s="14"/>
      <c r="K9" s="29"/>
      <c r="L9" s="29"/>
      <c r="M9" s="30"/>
      <c r="N9" s="35"/>
      <c r="O9" s="14"/>
      <c r="P9" s="29"/>
      <c r="Q9" s="29"/>
      <c r="R9" s="30"/>
      <c r="S9" s="35"/>
      <c r="T9" s="14"/>
      <c r="U9" s="29"/>
      <c r="V9" s="29"/>
      <c r="W9" s="30"/>
      <c r="X9" s="35"/>
      <c r="Y9" s="104"/>
      <c r="Z9" s="29"/>
      <c r="AA9" s="29"/>
      <c r="AB9" s="30"/>
      <c r="AC9" s="33"/>
      <c r="AD9" s="35"/>
      <c r="AE9" s="37"/>
    </row>
    <row r="10" spans="1:33" s="47" customFormat="1" x14ac:dyDescent="0.25">
      <c r="A10" s="38" t="s">
        <v>58</v>
      </c>
      <c r="B10" s="38"/>
      <c r="C10" s="38"/>
      <c r="D10" s="38"/>
      <c r="E10" s="38"/>
      <c r="F10" s="38"/>
      <c r="G10" s="39"/>
      <c r="H10" s="105" t="str">
        <f>+[2]GuV_D!H10</f>
        <v>(2p) (4)</v>
      </c>
      <c r="I10" s="41"/>
      <c r="J10" s="41"/>
      <c r="K10" s="42"/>
      <c r="L10" s="42"/>
      <c r="M10" s="42">
        <f>[1]GuV_D!M10</f>
        <v>223958</v>
      </c>
      <c r="N10" s="43">
        <f>+M10/$M$10</f>
        <v>1</v>
      </c>
      <c r="O10" s="41"/>
      <c r="P10" s="42"/>
      <c r="Q10" s="42"/>
      <c r="R10" s="42">
        <f>[1]GuV_D!R10</f>
        <v>221457</v>
      </c>
      <c r="S10" s="43">
        <f>R10/$R$10</f>
        <v>1</v>
      </c>
      <c r="T10" s="41"/>
      <c r="U10" s="42"/>
      <c r="V10" s="42"/>
      <c r="W10" s="42">
        <f>[1]GuV_D!W10</f>
        <v>442957</v>
      </c>
      <c r="X10" s="43">
        <f>W10/$W$10</f>
        <v>1</v>
      </c>
      <c r="Y10" s="106"/>
      <c r="Z10" s="42"/>
      <c r="AA10" s="42"/>
      <c r="AB10" s="42">
        <f>[1]GuV_D!AB10</f>
        <v>431798</v>
      </c>
      <c r="AC10" s="45"/>
      <c r="AD10" s="43">
        <f>+AB10/$AB$10</f>
        <v>1</v>
      </c>
      <c r="AE10" s="46"/>
      <c r="AG10" s="48"/>
    </row>
    <row r="11" spans="1:33" s="47" customFormat="1" ht="6.75" customHeight="1" x14ac:dyDescent="0.25">
      <c r="A11" s="38"/>
      <c r="B11" s="38"/>
      <c r="C11" s="38"/>
      <c r="D11" s="38"/>
      <c r="E11" s="38"/>
      <c r="F11" s="38"/>
      <c r="G11" s="39"/>
      <c r="H11" s="105" t="s">
        <v>59</v>
      </c>
      <c r="I11" s="41"/>
      <c r="J11" s="41"/>
      <c r="K11" s="42"/>
      <c r="L11" s="42"/>
      <c r="M11" s="42"/>
      <c r="N11" s="43"/>
      <c r="O11" s="41"/>
      <c r="P11" s="42"/>
      <c r="Q11" s="42"/>
      <c r="R11" s="42"/>
      <c r="S11" s="43"/>
      <c r="T11" s="41"/>
      <c r="U11" s="42"/>
      <c r="V11" s="42"/>
      <c r="W11" s="42"/>
      <c r="X11" s="43"/>
      <c r="Y11" s="106"/>
      <c r="Z11" s="42"/>
      <c r="AA11" s="42"/>
      <c r="AB11" s="42"/>
      <c r="AC11" s="45"/>
      <c r="AD11" s="43"/>
      <c r="AE11" s="46"/>
      <c r="AG11" s="48"/>
    </row>
    <row r="12" spans="1:33" x14ac:dyDescent="0.25">
      <c r="A12" s="28" t="s">
        <v>60</v>
      </c>
      <c r="B12" s="28"/>
      <c r="C12" s="28"/>
      <c r="D12" s="28"/>
      <c r="E12" s="28"/>
      <c r="F12" s="28"/>
      <c r="G12" s="28"/>
      <c r="H12" s="105" t="s">
        <v>59</v>
      </c>
      <c r="I12" s="14"/>
      <c r="J12" s="14"/>
      <c r="K12" s="29"/>
      <c r="L12" s="29"/>
      <c r="M12" s="49">
        <f>[1]GuV_D!M12</f>
        <v>-105788</v>
      </c>
      <c r="N12" s="50">
        <f>+M12/-$M$10</f>
        <v>0.47235642397235195</v>
      </c>
      <c r="O12" s="14"/>
      <c r="P12" s="29"/>
      <c r="Q12" s="29"/>
      <c r="R12" s="49">
        <f>[1]GuV_D!R12</f>
        <v>-101960</v>
      </c>
      <c r="S12" s="50">
        <f>R12/-$R$10</f>
        <v>0.46040540601561475</v>
      </c>
      <c r="T12" s="14"/>
      <c r="U12" s="29"/>
      <c r="V12" s="29"/>
      <c r="W12" s="49">
        <f>[1]GuV_D!W12</f>
        <v>-207382</v>
      </c>
      <c r="X12" s="50">
        <f>W12/-$W$10</f>
        <v>0.46817636926383371</v>
      </c>
      <c r="Y12" s="104"/>
      <c r="Z12" s="29"/>
      <c r="AA12" s="29"/>
      <c r="AB12" s="49">
        <f>[1]GuV_D!AB12</f>
        <v>-202057</v>
      </c>
      <c r="AC12" s="52"/>
      <c r="AD12" s="50">
        <f>+AB12/-$AB$10</f>
        <v>0.4679433438783876</v>
      </c>
      <c r="AE12" s="46"/>
      <c r="AG12" s="48"/>
    </row>
    <row r="13" spans="1:33" ht="6.75" customHeight="1" x14ac:dyDescent="0.25">
      <c r="A13" s="28"/>
      <c r="B13" s="28"/>
      <c r="C13" s="28"/>
      <c r="D13" s="28"/>
      <c r="E13" s="28"/>
      <c r="F13" s="28"/>
      <c r="G13" s="28"/>
      <c r="H13" s="105" t="s">
        <v>59</v>
      </c>
      <c r="I13" s="14"/>
      <c r="J13" s="14"/>
      <c r="K13" s="29"/>
      <c r="L13" s="29"/>
      <c r="M13" s="52"/>
      <c r="N13" s="50"/>
      <c r="O13" s="14"/>
      <c r="P13" s="29"/>
      <c r="Q13" s="29"/>
      <c r="R13" s="52"/>
      <c r="S13" s="50"/>
      <c r="T13" s="14"/>
      <c r="U13" s="29"/>
      <c r="V13" s="29"/>
      <c r="W13" s="52"/>
      <c r="X13" s="50"/>
      <c r="Y13" s="104"/>
      <c r="Z13" s="29"/>
      <c r="AA13" s="29"/>
      <c r="AB13" s="52"/>
      <c r="AC13" s="52"/>
      <c r="AD13" s="50"/>
      <c r="AE13" s="46"/>
      <c r="AG13" s="48"/>
    </row>
    <row r="14" spans="1:33" s="47" customFormat="1" x14ac:dyDescent="0.25">
      <c r="A14" s="38" t="s">
        <v>15</v>
      </c>
      <c r="B14" s="38" t="s">
        <v>61</v>
      </c>
      <c r="C14" s="38"/>
      <c r="D14" s="38"/>
      <c r="E14" s="38"/>
      <c r="F14" s="38"/>
      <c r="G14" s="38"/>
      <c r="H14" s="105" t="s">
        <v>59</v>
      </c>
      <c r="I14" s="24"/>
      <c r="J14" s="24"/>
      <c r="K14" s="42"/>
      <c r="L14" s="42"/>
      <c r="M14" s="53">
        <f>[1]GuV_D!M14</f>
        <v>118170</v>
      </c>
      <c r="N14" s="43">
        <f>+M14/$M$10</f>
        <v>0.527643576027648</v>
      </c>
      <c r="O14" s="24"/>
      <c r="P14" s="42"/>
      <c r="Q14" s="42"/>
      <c r="R14" s="53">
        <f>[1]GuV_D!R14</f>
        <v>119497</v>
      </c>
      <c r="S14" s="43">
        <f>R14/$R$10</f>
        <v>0.53959459398438525</v>
      </c>
      <c r="T14" s="24"/>
      <c r="U14" s="42"/>
      <c r="V14" s="42"/>
      <c r="W14" s="53">
        <f>[1]GuV_D!W14</f>
        <v>235575</v>
      </c>
      <c r="X14" s="43">
        <f>W14/$W$10</f>
        <v>0.53182363073616623</v>
      </c>
      <c r="Y14" s="106"/>
      <c r="Z14" s="42"/>
      <c r="AA14" s="42"/>
      <c r="AB14" s="53">
        <f>[1]GuV_D!AB14</f>
        <v>229741</v>
      </c>
      <c r="AC14" s="45"/>
      <c r="AD14" s="43">
        <f>+AB14/$AB$10</f>
        <v>0.53205665612161246</v>
      </c>
      <c r="AE14" s="46"/>
    </row>
    <row r="15" spans="1:33" s="47" customFormat="1" ht="7.5" customHeight="1" x14ac:dyDescent="0.25">
      <c r="A15" s="38"/>
      <c r="B15" s="38"/>
      <c r="C15" s="38"/>
      <c r="D15" s="38"/>
      <c r="E15" s="38"/>
      <c r="F15" s="38"/>
      <c r="G15" s="38"/>
      <c r="H15" s="105" t="s">
        <v>59</v>
      </c>
      <c r="I15" s="24"/>
      <c r="J15" s="24"/>
      <c r="K15" s="42"/>
      <c r="L15" s="42"/>
      <c r="M15" s="42"/>
      <c r="N15" s="43"/>
      <c r="O15" s="24"/>
      <c r="P15" s="42"/>
      <c r="Q15" s="42"/>
      <c r="R15" s="42"/>
      <c r="S15" s="43"/>
      <c r="T15" s="24"/>
      <c r="U15" s="42"/>
      <c r="V15" s="42"/>
      <c r="W15" s="42"/>
      <c r="X15" s="43"/>
      <c r="Y15" s="106"/>
      <c r="Z15" s="42"/>
      <c r="AA15" s="42"/>
      <c r="AB15" s="42"/>
      <c r="AC15" s="45"/>
      <c r="AD15" s="43"/>
      <c r="AE15" s="46"/>
    </row>
    <row r="16" spans="1:33" x14ac:dyDescent="0.25">
      <c r="A16" s="28" t="s">
        <v>62</v>
      </c>
      <c r="B16" s="28"/>
      <c r="C16" s="28"/>
      <c r="D16" s="28"/>
      <c r="E16" s="28"/>
      <c r="F16" s="28"/>
      <c r="G16" s="28"/>
      <c r="H16" s="105" t="s">
        <v>59</v>
      </c>
      <c r="I16" s="14"/>
      <c r="J16" s="14"/>
      <c r="K16" s="29"/>
      <c r="L16" s="29"/>
      <c r="M16" s="29">
        <f>[1]GuV_D!M16</f>
        <v>-51381</v>
      </c>
      <c r="N16" s="50">
        <f>+M16/-$M$10</f>
        <v>0.22942248100090196</v>
      </c>
      <c r="O16" s="14"/>
      <c r="P16" s="29"/>
      <c r="Q16" s="29"/>
      <c r="R16" s="29">
        <f>[1]GuV_D!R16</f>
        <v>-54119</v>
      </c>
      <c r="S16" s="50">
        <f>R16/-$R$10</f>
        <v>0.24437701224165415</v>
      </c>
      <c r="T16" s="14"/>
      <c r="U16" s="29"/>
      <c r="V16" s="29"/>
      <c r="W16" s="29">
        <f>[1]GuV_D!W16</f>
        <v>-104784</v>
      </c>
      <c r="X16" s="50">
        <f>W16/-$W$10</f>
        <v>0.23655569276476046</v>
      </c>
      <c r="Y16" s="104"/>
      <c r="Z16" s="29"/>
      <c r="AA16" s="29"/>
      <c r="AB16" s="29">
        <f>[1]GuV_D!AB16</f>
        <v>-104418</v>
      </c>
      <c r="AC16" s="52"/>
      <c r="AD16" s="50">
        <f>+AB16/-$AB$10</f>
        <v>0.24182140723208537</v>
      </c>
      <c r="AE16" s="46"/>
    </row>
    <row r="17" spans="1:33" x14ac:dyDescent="0.25">
      <c r="A17" s="28" t="s">
        <v>63</v>
      </c>
      <c r="B17" s="28"/>
      <c r="C17" s="28"/>
      <c r="D17" s="28"/>
      <c r="E17" s="28"/>
      <c r="F17" s="28"/>
      <c r="G17" s="28"/>
      <c r="H17" s="105" t="s">
        <v>59</v>
      </c>
      <c r="I17" s="14"/>
      <c r="J17" s="14"/>
      <c r="K17" s="29"/>
      <c r="L17" s="29"/>
      <c r="M17" s="29">
        <f>[1]GuV_D!M17</f>
        <v>-10855</v>
      </c>
      <c r="N17" s="50">
        <f>+M17/-$M$10</f>
        <v>4.8468909349074378E-2</v>
      </c>
      <c r="O17" s="14"/>
      <c r="P17" s="29"/>
      <c r="Q17" s="29"/>
      <c r="R17" s="29">
        <f>[1]GuV_D!R17</f>
        <v>-9695</v>
      </c>
      <c r="S17" s="50">
        <f>R17/-$R$10</f>
        <v>4.3778250405270551E-2</v>
      </c>
      <c r="T17" s="14"/>
      <c r="U17" s="29"/>
      <c r="V17" s="29"/>
      <c r="W17" s="29">
        <f>[1]GuV_D!W17</f>
        <v>-20507</v>
      </c>
      <c r="X17" s="50">
        <f>W17/-$W$10</f>
        <v>4.6295690100845006E-2</v>
      </c>
      <c r="Y17" s="104"/>
      <c r="Z17" s="29"/>
      <c r="AA17" s="29"/>
      <c r="AB17" s="29">
        <f>[1]GuV_D!AB17</f>
        <v>-19753</v>
      </c>
      <c r="AC17" s="52"/>
      <c r="AD17" s="50">
        <f>+AB17/-$AB$10</f>
        <v>4.5745927493874454E-2</v>
      </c>
      <c r="AE17" s="46"/>
    </row>
    <row r="18" spans="1:33" x14ac:dyDescent="0.25">
      <c r="A18" s="28" t="s">
        <v>64</v>
      </c>
      <c r="B18" s="28"/>
      <c r="C18" s="28"/>
      <c r="D18" s="28"/>
      <c r="E18" s="28"/>
      <c r="F18" s="28"/>
      <c r="G18" s="28"/>
      <c r="H18" s="105" t="str">
        <f>+[2]GuV_D!H18</f>
        <v>(33)</v>
      </c>
      <c r="I18" s="14"/>
      <c r="J18" s="14"/>
      <c r="K18" s="29"/>
      <c r="L18" s="29"/>
      <c r="M18" s="29">
        <f>[1]GuV_D!M18</f>
        <v>-23017</v>
      </c>
      <c r="N18" s="50">
        <f>+M18/-$M$10</f>
        <v>0.10277373436090696</v>
      </c>
      <c r="O18" s="14"/>
      <c r="P18" s="29"/>
      <c r="Q18" s="29"/>
      <c r="R18" s="29">
        <f>[1]GuV_D!R18</f>
        <v>-22864</v>
      </c>
      <c r="S18" s="50">
        <f>R18/-$R$10</f>
        <v>0.10324351905787579</v>
      </c>
      <c r="T18" s="14"/>
      <c r="U18" s="29"/>
      <c r="V18" s="29"/>
      <c r="W18" s="29">
        <f>[1]GuV_D!W18</f>
        <v>-46137</v>
      </c>
      <c r="X18" s="50">
        <f>W18/-$W$10</f>
        <v>0.10415683689387457</v>
      </c>
      <c r="Y18" s="104"/>
      <c r="Z18" s="29"/>
      <c r="AA18" s="29"/>
      <c r="AB18" s="29">
        <f>[1]GuV_D!AB18</f>
        <v>-44443</v>
      </c>
      <c r="AC18" s="52"/>
      <c r="AD18" s="50">
        <f>+AB18/-$AB$10</f>
        <v>0.10292544198907823</v>
      </c>
      <c r="AE18" s="54"/>
    </row>
    <row r="19" spans="1:33" x14ac:dyDescent="0.25">
      <c r="A19" s="28" t="s">
        <v>65</v>
      </c>
      <c r="B19" s="28"/>
      <c r="C19" s="28"/>
      <c r="D19" s="28"/>
      <c r="E19" s="28"/>
      <c r="F19" s="28"/>
      <c r="G19" s="28"/>
      <c r="H19" s="105" t="str">
        <f>+[2]GuV_D!H19</f>
        <v>(5)</v>
      </c>
      <c r="I19" s="14"/>
      <c r="J19" s="14"/>
      <c r="K19" s="52"/>
      <c r="L19" s="52"/>
      <c r="M19" s="29">
        <f>[1]GuV_D!M19</f>
        <v>0</v>
      </c>
      <c r="N19" s="50">
        <f>+M19/$M$10</f>
        <v>0</v>
      </c>
      <c r="O19" s="14"/>
      <c r="P19" s="52"/>
      <c r="Q19" s="52"/>
      <c r="R19" s="29">
        <f>[1]GuV_D!R19</f>
        <v>0</v>
      </c>
      <c r="S19" s="50">
        <f>R19/$R$10</f>
        <v>0</v>
      </c>
      <c r="T19" s="14"/>
      <c r="U19" s="52"/>
      <c r="V19" s="52"/>
      <c r="W19" s="29">
        <f>[1]GuV_D!W19</f>
        <v>0</v>
      </c>
      <c r="X19" s="50">
        <f>W19/$W$10</f>
        <v>0</v>
      </c>
      <c r="Y19" s="104"/>
      <c r="Z19" s="52"/>
      <c r="AA19" s="52"/>
      <c r="AB19" s="29">
        <f>[1]GuV_D!AB19</f>
        <v>0</v>
      </c>
      <c r="AC19" s="52"/>
      <c r="AD19" s="50">
        <f>+AB19/$AB$10</f>
        <v>0</v>
      </c>
      <c r="AE19" s="46"/>
      <c r="AG19" s="55"/>
    </row>
    <row r="20" spans="1:33" x14ac:dyDescent="0.25">
      <c r="A20" s="28" t="s">
        <v>66</v>
      </c>
      <c r="B20" s="28"/>
      <c r="C20" s="28"/>
      <c r="D20" s="28"/>
      <c r="E20" s="28"/>
      <c r="F20" s="28"/>
      <c r="G20" s="28"/>
      <c r="H20" s="105" t="str">
        <f>+[2]GuV_D!H20</f>
        <v>(6)</v>
      </c>
      <c r="I20" s="14"/>
      <c r="J20" s="14"/>
      <c r="K20" s="52"/>
      <c r="L20" s="52"/>
      <c r="M20" s="29">
        <f>[1]GuV_D!M20</f>
        <v>0</v>
      </c>
      <c r="N20" s="50">
        <f>+M20/-$M$10</f>
        <v>0</v>
      </c>
      <c r="O20" s="14"/>
      <c r="P20" s="52"/>
      <c r="Q20" s="52"/>
      <c r="R20" s="29">
        <f>[1]GuV_D!R20</f>
        <v>0</v>
      </c>
      <c r="S20" s="50">
        <f>R20/-$R$10</f>
        <v>0</v>
      </c>
      <c r="T20" s="14"/>
      <c r="U20" s="52"/>
      <c r="V20" s="52"/>
      <c r="W20" s="29">
        <f>[1]GuV_D!W20</f>
        <v>0</v>
      </c>
      <c r="X20" s="50">
        <f>W20/-$W$10</f>
        <v>0</v>
      </c>
      <c r="Y20" s="104"/>
      <c r="Z20" s="52"/>
      <c r="AA20" s="52"/>
      <c r="AB20" s="29">
        <f>[1]GuV_D!AB20</f>
        <v>-30</v>
      </c>
      <c r="AC20" s="52"/>
      <c r="AD20" s="50">
        <f>+AB20/-$AB$10</f>
        <v>6.9476931342896451E-5</v>
      </c>
      <c r="AE20" s="46"/>
      <c r="AG20" s="55"/>
    </row>
    <row r="21" spans="1:33" hidden="1" x14ac:dyDescent="0.25">
      <c r="A21" s="28" t="s">
        <v>67</v>
      </c>
      <c r="B21" s="28"/>
      <c r="C21" s="28"/>
      <c r="D21" s="28"/>
      <c r="E21" s="28"/>
      <c r="F21" s="28"/>
      <c r="G21" s="28"/>
      <c r="H21" s="105" t="str">
        <f>+[2]GuV_D!H21</f>
        <v>(2c) (30)</v>
      </c>
      <c r="I21" s="41"/>
      <c r="J21" s="41"/>
      <c r="K21" s="29"/>
      <c r="L21" s="29"/>
      <c r="M21" s="49">
        <f>+[2]GuV_D!M21</f>
        <v>0</v>
      </c>
      <c r="N21" s="50">
        <f>+M21/$M$10</f>
        <v>0</v>
      </c>
      <c r="O21" s="41"/>
      <c r="P21" s="29"/>
      <c r="Q21" s="29"/>
      <c r="R21" s="49">
        <f>+[2]GuV_D!R21</f>
        <v>0</v>
      </c>
      <c r="S21" s="50" t="e">
        <f>+R21/-$Q$10</f>
        <v>#DIV/0!</v>
      </c>
      <c r="T21" s="41"/>
      <c r="U21" s="29"/>
      <c r="V21" s="29"/>
      <c r="W21" s="49">
        <f>+[2]GuV_D!W21</f>
        <v>0</v>
      </c>
      <c r="X21" s="50" t="e">
        <f>+W21/$V$10</f>
        <v>#DIV/0!</v>
      </c>
      <c r="Y21" s="104"/>
      <c r="Z21" s="29"/>
      <c r="AA21" s="29"/>
      <c r="AB21" s="49">
        <f>+[2]GuV_D!AB21</f>
        <v>0</v>
      </c>
      <c r="AC21" s="52"/>
      <c r="AD21" s="50">
        <f>+AB21/$AB$10</f>
        <v>0</v>
      </c>
      <c r="AE21" s="46"/>
    </row>
    <row r="22" spans="1:33" ht="6.75" customHeight="1" x14ac:dyDescent="0.25">
      <c r="A22" s="28"/>
      <c r="B22" s="28"/>
      <c r="C22" s="28"/>
      <c r="D22" s="28"/>
      <c r="E22" s="28"/>
      <c r="F22" s="28"/>
      <c r="G22" s="28"/>
      <c r="H22" s="105" t="s">
        <v>59</v>
      </c>
      <c r="I22" s="41"/>
      <c r="J22" s="41"/>
      <c r="K22" s="29"/>
      <c r="L22" s="29"/>
      <c r="M22" s="52"/>
      <c r="N22" s="50"/>
      <c r="O22" s="41"/>
      <c r="P22" s="29"/>
      <c r="Q22" s="29"/>
      <c r="R22" s="52"/>
      <c r="S22" s="50"/>
      <c r="T22" s="41"/>
      <c r="U22" s="29"/>
      <c r="V22" s="29"/>
      <c r="W22" s="52"/>
      <c r="X22" s="50"/>
      <c r="Y22" s="104"/>
      <c r="Z22" s="29"/>
      <c r="AA22" s="29"/>
      <c r="AB22" s="52"/>
      <c r="AC22" s="52"/>
      <c r="AD22" s="50"/>
      <c r="AE22" s="37"/>
    </row>
    <row r="23" spans="1:33" s="63" customFormat="1" x14ac:dyDescent="0.25">
      <c r="A23" s="56"/>
      <c r="B23" s="56" t="s">
        <v>68</v>
      </c>
      <c r="C23" s="56"/>
      <c r="D23" s="56"/>
      <c r="E23" s="56"/>
      <c r="F23" s="56"/>
      <c r="G23" s="56"/>
      <c r="H23" s="105" t="s">
        <v>59</v>
      </c>
      <c r="I23" s="58"/>
      <c r="J23" s="58"/>
      <c r="K23" s="60">
        <f>[1]GuV_D!K23</f>
        <v>37181</v>
      </c>
      <c r="L23" s="59"/>
      <c r="M23" s="60"/>
      <c r="N23" s="61">
        <f>+K23/M10</f>
        <v>0.16601773546825743</v>
      </c>
      <c r="O23" s="58"/>
      <c r="P23" s="60">
        <f>[1]GuV_D!P23</f>
        <v>38424</v>
      </c>
      <c r="Q23" s="59"/>
      <c r="R23" s="60"/>
      <c r="S23" s="61">
        <f>+P23/R10</f>
        <v>0.17350546607242037</v>
      </c>
      <c r="T23" s="58"/>
      <c r="U23" s="60">
        <f>[1]GuV_D!U23</f>
        <v>72678</v>
      </c>
      <c r="V23" s="59"/>
      <c r="W23" s="60"/>
      <c r="X23" s="61">
        <f>+U23/W10</f>
        <v>0.16407461672351945</v>
      </c>
      <c r="Y23" s="107"/>
      <c r="Z23" s="60">
        <f>[1]GuV_D!Z23</f>
        <v>71135</v>
      </c>
      <c r="AA23" s="59"/>
      <c r="AB23" s="60"/>
      <c r="AC23" s="60"/>
      <c r="AD23" s="61">
        <f>+Z23/AB10</f>
        <v>0.16474138370256464</v>
      </c>
      <c r="AE23" s="46"/>
      <c r="AG23" s="55"/>
    </row>
    <row r="24" spans="1:33" s="63" customFormat="1" x14ac:dyDescent="0.25">
      <c r="A24" s="56"/>
      <c r="B24" s="56" t="s">
        <v>69</v>
      </c>
      <c r="C24" s="56"/>
      <c r="D24" s="56"/>
      <c r="E24" s="56"/>
      <c r="F24" s="56"/>
      <c r="G24" s="56"/>
      <c r="H24" s="105" t="s">
        <v>59</v>
      </c>
      <c r="I24" s="58"/>
      <c r="J24" s="58"/>
      <c r="K24" s="60">
        <f>[1]GuV_D!K24</f>
        <v>4264</v>
      </c>
      <c r="L24" s="59"/>
      <c r="M24" s="60"/>
      <c r="N24" s="61"/>
      <c r="O24" s="58"/>
      <c r="P24" s="60">
        <f>[1]GuV_D!P24</f>
        <v>5605</v>
      </c>
      <c r="Q24" s="59"/>
      <c r="R24" s="60"/>
      <c r="S24" s="61"/>
      <c r="T24" s="58"/>
      <c r="U24" s="60">
        <f>[1]GuV_D!U24</f>
        <v>8531</v>
      </c>
      <c r="V24" s="59"/>
      <c r="W24" s="60"/>
      <c r="X24" s="61"/>
      <c r="Y24" s="107"/>
      <c r="Z24" s="60">
        <f>[1]GuV_D!Z24</f>
        <v>10038</v>
      </c>
      <c r="AA24" s="59"/>
      <c r="AB24" s="60"/>
      <c r="AC24" s="60"/>
      <c r="AD24" s="61"/>
      <c r="AE24" s="46"/>
      <c r="AG24" s="55"/>
    </row>
    <row r="25" spans="1:33" ht="6.75" customHeight="1" x14ac:dyDescent="0.25">
      <c r="A25" s="28"/>
      <c r="B25" s="28"/>
      <c r="C25" s="28"/>
      <c r="D25" s="28"/>
      <c r="E25" s="28"/>
      <c r="F25" s="28"/>
      <c r="G25" s="28"/>
      <c r="H25" s="105" t="s">
        <v>59</v>
      </c>
      <c r="I25" s="41"/>
      <c r="J25" s="41"/>
      <c r="K25" s="29"/>
      <c r="L25" s="29"/>
      <c r="M25" s="52"/>
      <c r="N25" s="50"/>
      <c r="O25" s="41"/>
      <c r="P25" s="29"/>
      <c r="Q25" s="29"/>
      <c r="R25" s="52"/>
      <c r="S25" s="50"/>
      <c r="T25" s="41"/>
      <c r="U25" s="29"/>
      <c r="V25" s="29"/>
      <c r="W25" s="52"/>
      <c r="X25" s="50"/>
      <c r="Y25" s="104"/>
      <c r="Z25" s="29"/>
      <c r="AA25" s="29"/>
      <c r="AB25" s="52"/>
      <c r="AC25" s="52"/>
      <c r="AD25" s="50"/>
      <c r="AE25" s="37"/>
    </row>
    <row r="26" spans="1:33" s="47" customFormat="1" x14ac:dyDescent="0.25">
      <c r="A26" s="38" t="s">
        <v>29</v>
      </c>
      <c r="B26" s="38" t="s">
        <v>70</v>
      </c>
      <c r="C26" s="38"/>
      <c r="D26" s="38"/>
      <c r="E26" s="38"/>
      <c r="F26" s="38"/>
      <c r="G26" s="38"/>
      <c r="H26" s="105" t="s">
        <v>59</v>
      </c>
      <c r="I26" s="24"/>
      <c r="J26" s="24"/>
      <c r="K26" s="108"/>
      <c r="L26" s="108"/>
      <c r="M26" s="109">
        <f>[1]GuV_D!M26</f>
        <v>32917</v>
      </c>
      <c r="N26" s="43">
        <f>+M26/$M$10</f>
        <v>0.14697845131676476</v>
      </c>
      <c r="O26" s="24"/>
      <c r="P26" s="64"/>
      <c r="Q26" s="64"/>
      <c r="R26" s="109">
        <f>[1]GuV_D!R26</f>
        <v>32819</v>
      </c>
      <c r="S26" s="43">
        <f>R26/$R$10</f>
        <v>0.14819581227958475</v>
      </c>
      <c r="T26" s="24"/>
      <c r="U26" s="64"/>
      <c r="V26" s="64"/>
      <c r="W26" s="109">
        <f>[1]GuV_D!W26</f>
        <v>64147</v>
      </c>
      <c r="X26" s="43">
        <f>W26/$W$10</f>
        <v>0.14481541097668624</v>
      </c>
      <c r="Y26" s="106"/>
      <c r="Z26" s="108"/>
      <c r="AA26" s="108"/>
      <c r="AB26" s="109">
        <f>[1]GuV_D!AB26</f>
        <v>61097</v>
      </c>
      <c r="AC26" s="45"/>
      <c r="AD26" s="43">
        <f>+AB26/$AB$10</f>
        <v>0.14149440247523148</v>
      </c>
      <c r="AE26" s="46"/>
    </row>
    <row r="27" spans="1:33" ht="6.75" customHeight="1" x14ac:dyDescent="0.25">
      <c r="A27" s="28"/>
      <c r="B27" s="28"/>
      <c r="C27" s="28"/>
      <c r="D27" s="28"/>
      <c r="E27" s="28"/>
      <c r="F27" s="28"/>
      <c r="G27" s="28"/>
      <c r="H27" s="105" t="s">
        <v>59</v>
      </c>
      <c r="I27" s="14"/>
      <c r="J27" s="14"/>
      <c r="K27" s="29"/>
      <c r="L27" s="29"/>
      <c r="M27" s="29"/>
      <c r="N27" s="65"/>
      <c r="O27" s="14"/>
      <c r="P27" s="29"/>
      <c r="Q27" s="29"/>
      <c r="R27" s="29"/>
      <c r="S27" s="65"/>
      <c r="T27" s="14"/>
      <c r="U27" s="29"/>
      <c r="V27" s="29"/>
      <c r="W27" s="29"/>
      <c r="X27" s="65"/>
      <c r="Y27" s="104"/>
      <c r="Z27" s="29"/>
      <c r="AA27" s="29"/>
      <c r="AB27" s="29"/>
      <c r="AC27" s="52"/>
      <c r="AD27" s="65"/>
      <c r="AE27" s="37"/>
    </row>
    <row r="28" spans="1:33" ht="18" hidden="1" customHeight="1" x14ac:dyDescent="0.25">
      <c r="A28" s="110" t="s">
        <v>71</v>
      </c>
      <c r="B28" s="110"/>
      <c r="C28" s="110"/>
      <c r="D28" s="110"/>
      <c r="E28" s="110"/>
      <c r="F28" s="110"/>
      <c r="G28" s="110"/>
      <c r="H28" s="105" t="str">
        <f>+[2]GuV_D!H28</f>
        <v>(8) (15)</v>
      </c>
      <c r="I28" s="14"/>
      <c r="J28" s="14"/>
      <c r="K28" s="29"/>
      <c r="L28" s="29"/>
      <c r="M28" s="29">
        <f>[1]GuV_D!M28</f>
        <v>0</v>
      </c>
      <c r="N28" s="50">
        <f>+M28/-$M$10</f>
        <v>0</v>
      </c>
      <c r="O28" s="14"/>
      <c r="P28" s="29"/>
      <c r="Q28" s="29"/>
      <c r="R28" s="29">
        <f>[1]GuV_D!R28</f>
        <v>0</v>
      </c>
      <c r="S28" s="50">
        <f>R28/-$R$10</f>
        <v>0</v>
      </c>
      <c r="T28" s="14"/>
      <c r="U28" s="29"/>
      <c r="V28" s="29"/>
      <c r="W28" s="29">
        <f>[1]GuV_D!W28</f>
        <v>0</v>
      </c>
      <c r="X28" s="50">
        <f>W28/-$W$10</f>
        <v>0</v>
      </c>
      <c r="Y28" s="104"/>
      <c r="Z28" s="29"/>
      <c r="AA28" s="29"/>
      <c r="AB28" s="29">
        <f>[1]GuV_D!AB28</f>
        <v>0</v>
      </c>
      <c r="AC28" s="52"/>
      <c r="AD28" s="50">
        <f>+AB28/-$AB$10</f>
        <v>0</v>
      </c>
      <c r="AE28" s="37"/>
    </row>
    <row r="29" spans="1:33" x14ac:dyDescent="0.25">
      <c r="A29" s="28" t="s">
        <v>72</v>
      </c>
      <c r="B29" s="28"/>
      <c r="C29" s="28"/>
      <c r="D29" s="28"/>
      <c r="E29" s="28"/>
      <c r="F29" s="28"/>
      <c r="G29" s="28"/>
      <c r="H29" s="105" t="str">
        <f>+[2]GuV_D!H29</f>
        <v>(8)</v>
      </c>
      <c r="I29" s="14"/>
      <c r="J29" s="14"/>
      <c r="K29" s="29"/>
      <c r="L29" s="29"/>
      <c r="M29" s="29">
        <f>[1]GuV_D!M29</f>
        <v>587</v>
      </c>
      <c r="N29" s="50">
        <f>+M29/$M$10</f>
        <v>2.6210271568776287E-3</v>
      </c>
      <c r="O29" s="14"/>
      <c r="P29" s="29"/>
      <c r="Q29" s="29"/>
      <c r="R29" s="29">
        <f>[1]GuV_D!R29</f>
        <v>763</v>
      </c>
      <c r="S29" s="50">
        <f>R29/$R$10</f>
        <v>3.4453641113173211E-3</v>
      </c>
      <c r="T29" s="14"/>
      <c r="U29" s="29"/>
      <c r="V29" s="29"/>
      <c r="W29" s="29">
        <f>[1]GuV_D!W29</f>
        <v>1288</v>
      </c>
      <c r="X29" s="50">
        <f>W29/$W$10</f>
        <v>2.907731450231061E-3</v>
      </c>
      <c r="Y29" s="104"/>
      <c r="Z29" s="29"/>
      <c r="AA29" s="29"/>
      <c r="AB29" s="29">
        <f>[1]GuV_D!AB29</f>
        <v>1674</v>
      </c>
      <c r="AC29" s="52"/>
      <c r="AD29" s="50">
        <f>+AB29/$AB$10</f>
        <v>3.8768127689336219E-3</v>
      </c>
      <c r="AE29" s="46"/>
      <c r="AG29" s="55"/>
    </row>
    <row r="30" spans="1:33" x14ac:dyDescent="0.25">
      <c r="A30" s="28" t="s">
        <v>73</v>
      </c>
      <c r="B30" s="28"/>
      <c r="C30" s="28"/>
      <c r="D30" s="28"/>
      <c r="E30" s="28"/>
      <c r="F30" s="28"/>
      <c r="G30" s="28"/>
      <c r="H30" s="105" t="str">
        <f>+[2]GuV_D!H30</f>
        <v>(8)</v>
      </c>
      <c r="I30" s="14"/>
      <c r="J30" s="14"/>
      <c r="K30" s="29"/>
      <c r="L30" s="29"/>
      <c r="M30" s="29">
        <f>[1]GuV_D!M30</f>
        <v>-1522</v>
      </c>
      <c r="N30" s="50">
        <f>+M30/-$M$10</f>
        <v>6.7959170915975319E-3</v>
      </c>
      <c r="O30" s="14"/>
      <c r="P30" s="29"/>
      <c r="Q30" s="29"/>
      <c r="R30" s="29">
        <f>[1]GuV_D!R30</f>
        <v>-1546</v>
      </c>
      <c r="S30" s="50">
        <f>R30/-$R$10</f>
        <v>6.9810392085145195E-3</v>
      </c>
      <c r="T30" s="14"/>
      <c r="U30" s="29"/>
      <c r="V30" s="29"/>
      <c r="W30" s="29">
        <f>[1]GuV_D!W30</f>
        <v>-2829</v>
      </c>
      <c r="X30" s="50">
        <f>W30/-$W$10</f>
        <v>6.3866244353289374E-3</v>
      </c>
      <c r="Y30" s="104"/>
      <c r="Z30" s="29"/>
      <c r="AA30" s="29"/>
      <c r="AB30" s="29">
        <f>[1]GuV_D!AB30</f>
        <v>-2875</v>
      </c>
      <c r="AC30" s="52"/>
      <c r="AD30" s="50">
        <f>+AB30/-$AB$10</f>
        <v>6.6582059203609094E-3</v>
      </c>
      <c r="AE30" s="46"/>
      <c r="AG30" s="55"/>
    </row>
    <row r="31" spans="1:33" x14ac:dyDescent="0.25">
      <c r="A31" s="28" t="s">
        <v>67</v>
      </c>
      <c r="B31" s="28"/>
      <c r="C31" s="28"/>
      <c r="D31" s="28"/>
      <c r="E31" s="28"/>
      <c r="F31" s="28"/>
      <c r="G31" s="28"/>
      <c r="H31" s="105" t="str">
        <f>+[2]GuV_D!H31</f>
        <v>(2c) (2w) (8)</v>
      </c>
      <c r="I31" s="14"/>
      <c r="J31" s="14"/>
      <c r="K31" s="29"/>
      <c r="L31" s="29"/>
      <c r="M31" s="29">
        <f>[1]GuV_D!M31</f>
        <v>-1465</v>
      </c>
      <c r="N31" s="50">
        <f>+M31/$M$10</f>
        <v>-6.541405084881987E-3</v>
      </c>
      <c r="O31" s="14"/>
      <c r="P31" s="29"/>
      <c r="Q31" s="29"/>
      <c r="R31" s="29">
        <f>[1]GuV_D!R31</f>
        <v>3109</v>
      </c>
      <c r="S31" s="50">
        <f>R31/$R$10</f>
        <v>1.4038842755026936E-2</v>
      </c>
      <c r="T31" s="14"/>
      <c r="U31" s="29"/>
      <c r="V31" s="29"/>
      <c r="W31" s="29">
        <f>[1]GuV_D!W31</f>
        <v>5488</v>
      </c>
      <c r="X31" s="50">
        <f>W31/$W$10</f>
        <v>1.2389464440114954E-2</v>
      </c>
      <c r="Y31" s="104"/>
      <c r="Z31" s="29"/>
      <c r="AA31" s="29"/>
      <c r="AB31" s="29">
        <f>[1]GuV_D!AB31</f>
        <v>399</v>
      </c>
      <c r="AC31" s="52"/>
      <c r="AD31" s="50">
        <f>+AB31/$AB$10</f>
        <v>9.2404318686052276E-4</v>
      </c>
      <c r="AE31" s="46"/>
      <c r="AG31" s="55"/>
    </row>
    <row r="32" spans="1:33" x14ac:dyDescent="0.25">
      <c r="A32" s="28" t="s">
        <v>74</v>
      </c>
      <c r="B32" s="28"/>
      <c r="C32" s="28"/>
      <c r="D32" s="28"/>
      <c r="E32" s="28"/>
      <c r="F32" s="110"/>
      <c r="G32" s="28"/>
      <c r="H32" s="105" t="str">
        <f>+[2]GuV_D!H32</f>
        <v>(8)</v>
      </c>
      <c r="I32" s="14"/>
      <c r="J32" s="14"/>
      <c r="K32" s="29"/>
      <c r="L32" s="29"/>
      <c r="M32" s="49">
        <f>[1]GuV_D!M32</f>
        <v>831</v>
      </c>
      <c r="N32" s="50">
        <f>+M32/$M$10</f>
        <v>3.7105171505371543E-3</v>
      </c>
      <c r="O32" s="14"/>
      <c r="P32" s="29"/>
      <c r="Q32" s="29"/>
      <c r="R32" s="49">
        <f>[1]GuV_D!R32</f>
        <v>577</v>
      </c>
      <c r="S32" s="50">
        <f>R32/$R$10</f>
        <v>2.6054719426344616E-3</v>
      </c>
      <c r="T32" s="14"/>
      <c r="U32" s="29"/>
      <c r="V32" s="29"/>
      <c r="W32" s="49">
        <f>[1]GuV_D!W32</f>
        <v>1619</v>
      </c>
      <c r="X32" s="50">
        <f>W32/$W$10</f>
        <v>3.6549823120528629E-3</v>
      </c>
      <c r="Y32" s="111"/>
      <c r="Z32" s="29"/>
      <c r="AA32" s="29"/>
      <c r="AB32" s="49">
        <f>[1]GuV_D!AB32</f>
        <v>1174</v>
      </c>
      <c r="AC32" s="52"/>
      <c r="AD32" s="50">
        <f>+AB32/$AB$10</f>
        <v>2.718863913218681E-3</v>
      </c>
      <c r="AE32" s="46"/>
    </row>
    <row r="33" spans="1:33" ht="6.75" customHeight="1" x14ac:dyDescent="0.25">
      <c r="A33" s="28"/>
      <c r="B33" s="28"/>
      <c r="C33" s="28"/>
      <c r="D33" s="28"/>
      <c r="E33" s="28"/>
      <c r="F33" s="28"/>
      <c r="G33" s="28"/>
      <c r="H33" s="105" t="s">
        <v>59</v>
      </c>
      <c r="I33" s="14"/>
      <c r="J33" s="14"/>
      <c r="K33" s="29"/>
      <c r="L33" s="29"/>
      <c r="M33" s="52"/>
      <c r="N33" s="50"/>
      <c r="O33" s="14"/>
      <c r="P33" s="29"/>
      <c r="Q33" s="29"/>
      <c r="R33" s="52"/>
      <c r="S33" s="50"/>
      <c r="T33" s="14"/>
      <c r="U33" s="29"/>
      <c r="V33" s="29"/>
      <c r="W33" s="52"/>
      <c r="X33" s="50"/>
      <c r="Y33" s="111"/>
      <c r="Z33" s="29"/>
      <c r="AA33" s="29"/>
      <c r="AB33" s="52"/>
      <c r="AC33" s="52"/>
      <c r="AD33" s="50"/>
      <c r="AE33" s="46"/>
    </row>
    <row r="34" spans="1:33" s="47" customFormat="1" x14ac:dyDescent="0.25">
      <c r="A34" s="38"/>
      <c r="B34" s="38" t="s">
        <v>75</v>
      </c>
      <c r="C34" s="38"/>
      <c r="D34" s="38"/>
      <c r="E34" s="38"/>
      <c r="F34" s="38"/>
      <c r="G34" s="38"/>
      <c r="H34" s="105">
        <f>+[2]GuV_D!H34</f>
        <v>0</v>
      </c>
      <c r="I34" s="24"/>
      <c r="J34" s="24"/>
      <c r="K34" s="42"/>
      <c r="L34" s="42"/>
      <c r="M34" s="42">
        <f>[1]GuV_D!M34</f>
        <v>31348</v>
      </c>
      <c r="N34" s="43">
        <f>+M34/$M$10</f>
        <v>0.13997267344770001</v>
      </c>
      <c r="O34" s="24"/>
      <c r="P34" s="42"/>
      <c r="Q34" s="42"/>
      <c r="R34" s="42">
        <f>[1]GuV_D!R34</f>
        <v>35722</v>
      </c>
      <c r="S34" s="43">
        <f>R34/$R$10</f>
        <v>0.16130445188004894</v>
      </c>
      <c r="T34" s="24"/>
      <c r="U34" s="42"/>
      <c r="V34" s="42"/>
      <c r="W34" s="42">
        <f>[1]GuV_D!W34</f>
        <v>69713</v>
      </c>
      <c r="X34" s="43">
        <f>W34/$W$10</f>
        <v>0.15738096474375615</v>
      </c>
      <c r="Y34" s="106"/>
      <c r="Z34" s="42"/>
      <c r="AA34" s="42"/>
      <c r="AB34" s="42">
        <f>[1]GuV_D!AB34</f>
        <v>61469</v>
      </c>
      <c r="AC34" s="45"/>
      <c r="AD34" s="43">
        <f>+AB34/$AB$10</f>
        <v>0.1423559164238834</v>
      </c>
      <c r="AE34" s="46"/>
    </row>
    <row r="35" spans="1:33" ht="6.75" customHeight="1" x14ac:dyDescent="0.25">
      <c r="A35" s="28"/>
      <c r="B35" s="28"/>
      <c r="C35" s="28"/>
      <c r="D35" s="28"/>
      <c r="E35" s="28"/>
      <c r="F35" s="28"/>
      <c r="G35" s="28"/>
      <c r="H35" s="105" t="s">
        <v>59</v>
      </c>
      <c r="I35" s="14"/>
      <c r="J35" s="14"/>
      <c r="K35" s="29"/>
      <c r="L35" s="29"/>
      <c r="M35" s="29"/>
      <c r="N35" s="65"/>
      <c r="O35" s="14"/>
      <c r="P35" s="29"/>
      <c r="Q35" s="29"/>
      <c r="R35" s="29"/>
      <c r="S35" s="65"/>
      <c r="T35" s="14"/>
      <c r="U35" s="29"/>
      <c r="V35" s="29"/>
      <c r="W35" s="29"/>
      <c r="X35" s="65"/>
      <c r="Y35" s="104"/>
      <c r="Z35" s="29"/>
      <c r="AA35" s="29"/>
      <c r="AB35" s="29"/>
      <c r="AC35" s="52"/>
      <c r="AD35" s="65"/>
      <c r="AE35" s="37"/>
    </row>
    <row r="36" spans="1:33" x14ac:dyDescent="0.25">
      <c r="A36" s="28" t="s">
        <v>76</v>
      </c>
      <c r="B36" s="28"/>
      <c r="C36" s="28"/>
      <c r="D36" s="28"/>
      <c r="E36" s="28"/>
      <c r="F36" s="28"/>
      <c r="G36" s="28"/>
      <c r="H36" s="105" t="str">
        <f>+[2]GuV_D!H36</f>
        <v>(9)</v>
      </c>
      <c r="I36" s="14"/>
      <c r="J36" s="14"/>
      <c r="K36" s="29"/>
      <c r="L36" s="29"/>
      <c r="M36" s="29">
        <f>[1]GuV_D!M36</f>
        <v>-9862</v>
      </c>
      <c r="N36" s="50">
        <f>+M36/-$M$10</f>
        <v>4.4035042284714096E-2</v>
      </c>
      <c r="O36" s="14"/>
      <c r="P36" s="29"/>
      <c r="Q36" s="29"/>
      <c r="R36" s="29">
        <f>[1]GuV_D!R36</f>
        <v>-10920</v>
      </c>
      <c r="S36" s="50">
        <f>R36/$R$10</f>
        <v>-4.9309798290413036E-2</v>
      </c>
      <c r="T36" s="14"/>
      <c r="U36" s="29"/>
      <c r="V36" s="29"/>
      <c r="W36" s="29">
        <f>[1]GuV_D!W36</f>
        <v>-23001</v>
      </c>
      <c r="X36" s="50">
        <f>W36/$W$10</f>
        <v>-5.1926033452457013E-2</v>
      </c>
      <c r="Y36" s="111"/>
      <c r="Z36" s="29"/>
      <c r="AA36" s="29"/>
      <c r="AB36" s="29">
        <f>[1]GuV_D!AB36</f>
        <v>-18696</v>
      </c>
      <c r="AC36" s="52"/>
      <c r="AD36" s="50">
        <f>+AB36/-$AB$10</f>
        <v>4.3298023612893068E-2</v>
      </c>
      <c r="AE36" s="46"/>
    </row>
    <row r="37" spans="1:33" ht="6" customHeight="1" x14ac:dyDescent="0.25">
      <c r="A37" s="28"/>
      <c r="B37" s="28"/>
      <c r="C37" s="28"/>
      <c r="D37" s="28"/>
      <c r="E37" s="28"/>
      <c r="F37" s="28"/>
      <c r="G37" s="28"/>
      <c r="H37" s="105" t="s">
        <v>59</v>
      </c>
      <c r="I37" s="14"/>
      <c r="J37" s="14"/>
      <c r="K37" s="29"/>
      <c r="L37" s="29"/>
      <c r="M37" s="29"/>
      <c r="N37" s="50"/>
      <c r="O37" s="14"/>
      <c r="P37" s="29"/>
      <c r="Q37" s="29"/>
      <c r="R37" s="29"/>
      <c r="S37" s="50"/>
      <c r="T37" s="14"/>
      <c r="U37" s="29"/>
      <c r="V37" s="29"/>
      <c r="W37" s="29"/>
      <c r="X37" s="50"/>
      <c r="Y37" s="111"/>
      <c r="Z37" s="29"/>
      <c r="AA37" s="29"/>
      <c r="AB37" s="29"/>
      <c r="AC37" s="52"/>
      <c r="AD37" s="50"/>
      <c r="AE37" s="46"/>
    </row>
    <row r="38" spans="1:33" ht="15.75" thickBot="1" x14ac:dyDescent="0.3">
      <c r="A38" s="38" t="s">
        <v>77</v>
      </c>
      <c r="B38" s="38"/>
      <c r="C38" s="38"/>
      <c r="D38" s="38"/>
      <c r="E38" s="28"/>
      <c r="F38" s="28"/>
      <c r="G38" s="28"/>
      <c r="H38" s="105" t="s">
        <v>59</v>
      </c>
      <c r="I38" s="14"/>
      <c r="J38" s="14"/>
      <c r="K38" s="29"/>
      <c r="L38" s="29"/>
      <c r="M38" s="68">
        <f>[1]GuV_D!M38</f>
        <v>21486</v>
      </c>
      <c r="N38" s="50">
        <f>+M38/$M$10</f>
        <v>9.5937631162985912E-2</v>
      </c>
      <c r="O38" s="14"/>
      <c r="P38" s="29"/>
      <c r="Q38" s="29"/>
      <c r="R38" s="68">
        <f>[1]GuV_D!R38</f>
        <v>24802</v>
      </c>
      <c r="S38" s="50">
        <f>R38/$R$10</f>
        <v>0.11199465358963591</v>
      </c>
      <c r="T38" s="14"/>
      <c r="U38" s="29"/>
      <c r="V38" s="29"/>
      <c r="W38" s="68">
        <f>[1]GuV_D!W38</f>
        <v>46712</v>
      </c>
      <c r="X38" s="50">
        <f>W38/$W$10</f>
        <v>0.10545493129129915</v>
      </c>
      <c r="Y38" s="106"/>
      <c r="Z38" s="45"/>
      <c r="AA38" s="45"/>
      <c r="AB38" s="68">
        <f>[1]GuV_D!AB38</f>
        <v>42773</v>
      </c>
      <c r="AC38" s="52"/>
      <c r="AD38" s="50">
        <f>+AB38/$AB$10</f>
        <v>9.9057892810990325E-2</v>
      </c>
      <c r="AE38" s="46"/>
      <c r="AG38" s="55"/>
    </row>
    <row r="39" spans="1:33" ht="15.75" thickTop="1" x14ac:dyDescent="0.25">
      <c r="A39" s="28"/>
      <c r="B39" s="28"/>
      <c r="C39" s="28"/>
      <c r="D39" s="28"/>
      <c r="E39" s="28"/>
      <c r="F39" s="28"/>
      <c r="G39" s="28"/>
      <c r="H39" s="105" t="s">
        <v>59</v>
      </c>
      <c r="I39" s="14"/>
      <c r="J39" s="14"/>
      <c r="K39" s="29"/>
      <c r="L39" s="29"/>
      <c r="M39" s="29"/>
      <c r="N39" s="50"/>
      <c r="O39" s="14"/>
      <c r="P39" s="29"/>
      <c r="Q39" s="29"/>
      <c r="R39" s="29"/>
      <c r="S39" s="50"/>
      <c r="T39" s="14"/>
      <c r="U39" s="29"/>
      <c r="V39" s="29"/>
      <c r="W39" s="29"/>
      <c r="X39" s="50"/>
      <c r="Y39" s="111"/>
      <c r="Z39" s="29"/>
      <c r="AA39" s="29"/>
      <c r="AB39" s="29"/>
      <c r="AC39" s="52"/>
      <c r="AD39" s="50"/>
      <c r="AE39" s="46"/>
    </row>
    <row r="40" spans="1:33" x14ac:dyDescent="0.25">
      <c r="A40" s="28" t="s">
        <v>78</v>
      </c>
      <c r="B40" s="28"/>
      <c r="C40" s="28"/>
      <c r="D40" s="28"/>
      <c r="E40" s="28"/>
      <c r="F40" s="28"/>
      <c r="G40" s="28"/>
      <c r="H40" s="105" t="s">
        <v>59</v>
      </c>
      <c r="I40" s="14"/>
      <c r="J40" s="14"/>
      <c r="K40" s="29"/>
      <c r="L40" s="29"/>
      <c r="M40" s="29"/>
      <c r="N40" s="50"/>
      <c r="O40" s="14"/>
      <c r="P40" s="29"/>
      <c r="Q40" s="29"/>
      <c r="R40" s="29"/>
      <c r="S40" s="50"/>
      <c r="T40" s="14"/>
      <c r="U40" s="29"/>
      <c r="V40" s="29"/>
      <c r="W40" s="29"/>
      <c r="X40" s="50"/>
      <c r="Y40" s="111"/>
      <c r="Z40" s="29"/>
      <c r="AA40" s="29"/>
      <c r="AB40" s="29"/>
      <c r="AC40" s="52"/>
      <c r="AD40" s="50"/>
      <c r="AE40" s="46"/>
    </row>
    <row r="41" spans="1:33" x14ac:dyDescent="0.25">
      <c r="A41" s="28"/>
      <c r="B41" s="28" t="s">
        <v>79</v>
      </c>
      <c r="C41" s="28"/>
      <c r="D41" s="28"/>
      <c r="E41" s="28"/>
      <c r="F41" s="28"/>
      <c r="G41" s="28"/>
      <c r="H41" s="105" t="s">
        <v>59</v>
      </c>
      <c r="I41" s="14"/>
      <c r="J41" s="14"/>
      <c r="K41" s="29"/>
      <c r="L41" s="29"/>
      <c r="M41" s="29">
        <f>[1]GuV_D!M41</f>
        <v>18881</v>
      </c>
      <c r="N41" s="69">
        <f>+M41/$M$10</f>
        <v>8.430598594379303E-2</v>
      </c>
      <c r="O41" s="14"/>
      <c r="P41" s="29"/>
      <c r="Q41" s="29"/>
      <c r="R41" s="29">
        <f>[1]GuV_D!R41</f>
        <v>22386</v>
      </c>
      <c r="S41" s="69">
        <f>R41/$R$10</f>
        <v>0.10108508649534673</v>
      </c>
      <c r="T41" s="14"/>
      <c r="U41" s="29"/>
      <c r="V41" s="29"/>
      <c r="W41" s="29">
        <f>[1]GuV_D!W41</f>
        <v>42247</v>
      </c>
      <c r="X41" s="69">
        <f>W41/$W$10</f>
        <v>9.537494610086307E-2</v>
      </c>
      <c r="Y41" s="111"/>
      <c r="Z41" s="29"/>
      <c r="AA41" s="29"/>
      <c r="AB41" s="29">
        <f>[1]GuV_D!AB41</f>
        <v>39291</v>
      </c>
      <c r="AC41" s="52"/>
      <c r="AD41" s="50">
        <f>+AB41/$AB$10</f>
        <v>9.0993936979791482E-2</v>
      </c>
      <c r="AE41" s="46"/>
    </row>
    <row r="42" spans="1:33" x14ac:dyDescent="0.25">
      <c r="A42" s="28"/>
      <c r="B42" s="28" t="s">
        <v>80</v>
      </c>
      <c r="C42" s="28"/>
      <c r="D42" s="28"/>
      <c r="E42" s="28"/>
      <c r="F42" s="28"/>
      <c r="G42" s="28"/>
      <c r="H42" s="105" t="s">
        <v>59</v>
      </c>
      <c r="I42" s="14"/>
      <c r="J42" s="14"/>
      <c r="K42" s="29"/>
      <c r="L42" s="29"/>
      <c r="M42" s="29">
        <f>[1]GuV_D!M42</f>
        <v>2605</v>
      </c>
      <c r="N42" s="69">
        <f>+M42/$M$10</f>
        <v>1.1631645219192884E-2</v>
      </c>
      <c r="O42" s="14"/>
      <c r="P42" s="29"/>
      <c r="Q42" s="29"/>
      <c r="R42" s="29">
        <f>[1]GuV_D!R42</f>
        <v>2416</v>
      </c>
      <c r="S42" s="69">
        <f>R42/$R$10</f>
        <v>1.0909567094289184E-2</v>
      </c>
      <c r="T42" s="14"/>
      <c r="U42" s="29"/>
      <c r="V42" s="29"/>
      <c r="W42" s="29">
        <f>[1]GuV_D!W42</f>
        <v>4465</v>
      </c>
      <c r="X42" s="69">
        <f>W42/$W$10</f>
        <v>1.0079985190436092E-2</v>
      </c>
      <c r="Y42" s="111"/>
      <c r="Z42" s="29"/>
      <c r="AA42" s="29"/>
      <c r="AB42" s="29">
        <f>[1]GuV_D!AB42</f>
        <v>3482</v>
      </c>
      <c r="AC42" s="52"/>
      <c r="AD42" s="69">
        <f>+AB42/$AB$10</f>
        <v>8.063955831198847E-3</v>
      </c>
      <c r="AE42" s="46"/>
    </row>
    <row r="43" spans="1:33" x14ac:dyDescent="0.25">
      <c r="A43" s="38"/>
      <c r="B43" s="38"/>
      <c r="C43" s="38"/>
      <c r="D43" s="42"/>
      <c r="E43" s="38"/>
      <c r="F43" s="38"/>
      <c r="G43" s="38"/>
      <c r="H43" s="105" t="s">
        <v>59</v>
      </c>
      <c r="I43" s="24"/>
      <c r="J43" s="24"/>
      <c r="K43" s="45"/>
      <c r="L43" s="45"/>
      <c r="M43" s="70"/>
      <c r="N43" s="71"/>
      <c r="O43" s="24"/>
      <c r="P43" s="45"/>
      <c r="Q43" s="45"/>
      <c r="R43" s="70"/>
      <c r="S43" s="71"/>
      <c r="T43" s="24"/>
      <c r="U43" s="45"/>
      <c r="V43" s="45"/>
      <c r="W43" s="70"/>
      <c r="X43" s="71"/>
      <c r="Y43" s="38"/>
      <c r="Z43" s="45"/>
      <c r="AA43" s="45"/>
      <c r="AB43" s="70"/>
      <c r="AC43" s="72"/>
      <c r="AD43" s="71"/>
      <c r="AE43" s="73"/>
    </row>
    <row r="44" spans="1:33" s="81" customFormat="1" ht="33" customHeight="1" x14ac:dyDescent="0.25">
      <c r="A44" s="74" t="s">
        <v>81</v>
      </c>
      <c r="B44" s="74"/>
      <c r="C44" s="74"/>
      <c r="D44" s="74"/>
      <c r="E44" s="74"/>
      <c r="F44" s="74"/>
      <c r="G44" s="74"/>
      <c r="H44" s="105" t="s">
        <v>59</v>
      </c>
      <c r="I44" s="24"/>
      <c r="J44" s="24"/>
      <c r="K44" s="76"/>
      <c r="L44" s="76"/>
      <c r="M44" s="77"/>
      <c r="N44" s="78"/>
      <c r="O44" s="24"/>
      <c r="P44" s="76"/>
      <c r="Q44" s="76"/>
      <c r="R44" s="77"/>
      <c r="S44" s="78"/>
      <c r="T44" s="24"/>
      <c r="U44" s="76"/>
      <c r="V44" s="76"/>
      <c r="W44" s="77"/>
      <c r="X44" s="78"/>
      <c r="Y44" s="112"/>
      <c r="Z44" s="77"/>
      <c r="AA44" s="77"/>
      <c r="AB44" s="77"/>
      <c r="AC44" s="79"/>
      <c r="AD44" s="80"/>
      <c r="AE44" s="46"/>
    </row>
    <row r="45" spans="1:33" ht="6.75" customHeight="1" x14ac:dyDescent="0.25">
      <c r="A45" s="28"/>
      <c r="B45" s="28"/>
      <c r="C45" s="28"/>
      <c r="D45" s="29"/>
      <c r="E45" s="28"/>
      <c r="F45" s="28"/>
      <c r="G45" s="28"/>
      <c r="H45" s="105" t="s">
        <v>59</v>
      </c>
      <c r="I45" s="14"/>
      <c r="J45" s="14"/>
      <c r="K45" s="52"/>
      <c r="L45" s="52"/>
      <c r="M45" s="82"/>
      <c r="N45" s="10"/>
      <c r="O45" s="14"/>
      <c r="P45" s="52"/>
      <c r="Q45" s="52"/>
      <c r="R45" s="82"/>
      <c r="S45" s="10"/>
      <c r="T45" s="14"/>
      <c r="U45" s="52"/>
      <c r="V45" s="52"/>
      <c r="W45" s="82"/>
      <c r="X45" s="10"/>
      <c r="Y45" s="28"/>
      <c r="Z45" s="52"/>
      <c r="AA45" s="52"/>
      <c r="AB45" s="82"/>
      <c r="AC45" s="83"/>
      <c r="AD45" s="10"/>
      <c r="AE45" s="37"/>
    </row>
    <row r="46" spans="1:33" ht="15.75" thickBot="1" x14ac:dyDescent="0.3">
      <c r="A46" s="28"/>
      <c r="B46" s="38" t="str">
        <f>"- Basic / diluted"</f>
        <v>- Basic / diluted</v>
      </c>
      <c r="C46" s="38"/>
      <c r="D46" s="38"/>
      <c r="E46" s="38"/>
      <c r="F46" s="38"/>
      <c r="G46" s="38"/>
      <c r="H46" s="105" t="str">
        <f>+[2]GuV_D!H46</f>
        <v>(2r) (10)</v>
      </c>
      <c r="I46" s="24"/>
      <c r="J46" s="24"/>
      <c r="K46" s="45"/>
      <c r="L46" s="45"/>
      <c r="M46" s="84">
        <f>[1]GuV_D!M46</f>
        <v>0.23221117405433378</v>
      </c>
      <c r="N46" s="10"/>
      <c r="O46" s="24"/>
      <c r="P46" s="45"/>
      <c r="Q46" s="45"/>
      <c r="R46" s="84">
        <f>[1]GuV_D!R46</f>
        <v>0.27531800976538939</v>
      </c>
      <c r="S46" s="85"/>
      <c r="T46" s="24"/>
      <c r="U46" s="45"/>
      <c r="V46" s="45"/>
      <c r="W46" s="84">
        <f>[1]GuV_D!W46</f>
        <v>0.51958187968187275</v>
      </c>
      <c r="X46" s="85"/>
      <c r="Y46" s="10"/>
      <c r="Z46" s="45"/>
      <c r="AA46" s="45"/>
      <c r="AB46" s="84">
        <f>[1]GuV_D!AB46</f>
        <v>0.48322701338747043</v>
      </c>
      <c r="AC46" s="72"/>
      <c r="AD46" s="71"/>
      <c r="AE46" s="37"/>
    </row>
    <row r="47" spans="1:33" ht="15.75" thickTop="1" x14ac:dyDescent="0.25">
      <c r="A47" s="28"/>
      <c r="B47" s="38"/>
      <c r="C47" s="38"/>
      <c r="D47" s="38"/>
      <c r="E47" s="38"/>
      <c r="F47" s="38"/>
      <c r="G47" s="38"/>
      <c r="H47" s="38"/>
      <c r="I47" s="24"/>
      <c r="J47" s="24"/>
      <c r="K47" s="38"/>
      <c r="L47" s="38"/>
      <c r="M47" s="72"/>
      <c r="N47" s="71"/>
      <c r="O47" s="24"/>
      <c r="P47" s="24"/>
      <c r="Q47" s="24"/>
      <c r="R47" s="24"/>
      <c r="S47" s="24"/>
      <c r="T47" s="24"/>
      <c r="U47" s="38"/>
      <c r="V47" s="38"/>
      <c r="W47" s="72"/>
      <c r="X47" s="71"/>
      <c r="Y47" s="38"/>
      <c r="Z47" s="38"/>
      <c r="AA47" s="38"/>
      <c r="AB47" s="72"/>
      <c r="AC47" s="72"/>
      <c r="AD47" s="71"/>
      <c r="AE47" s="37"/>
    </row>
    <row r="48" spans="1:33" ht="15.75" customHeight="1" x14ac:dyDescent="0.25">
      <c r="A48" s="56" t="s">
        <v>82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10"/>
      <c r="O48" s="90"/>
      <c r="P48" s="90"/>
      <c r="Q48" s="90"/>
      <c r="R48" s="90"/>
      <c r="S48" s="90"/>
      <c r="T48" s="90"/>
      <c r="U48" s="90"/>
      <c r="V48" s="29"/>
      <c r="W48" s="91"/>
      <c r="X48" s="10"/>
      <c r="Y48" s="28"/>
      <c r="Z48" s="29"/>
      <c r="AA48" s="29"/>
      <c r="AB48" s="29"/>
      <c r="AC48" s="52"/>
      <c r="AD48" s="10"/>
      <c r="AE48" s="36"/>
    </row>
    <row r="49" spans="1:31" x14ac:dyDescent="0.25">
      <c r="A49" s="28"/>
      <c r="B49" s="28"/>
      <c r="C49" s="28"/>
      <c r="D49" s="28"/>
      <c r="E49" s="28"/>
      <c r="F49" s="28"/>
      <c r="G49" s="28"/>
      <c r="H49" s="28"/>
      <c r="I49" s="14"/>
      <c r="J49" s="14"/>
      <c r="K49" s="29"/>
      <c r="L49" s="29"/>
      <c r="M49" s="95"/>
      <c r="N49" s="10"/>
      <c r="O49" s="14"/>
      <c r="P49" s="14"/>
      <c r="Q49" s="14"/>
      <c r="R49" s="14"/>
      <c r="S49" s="14"/>
      <c r="T49" s="14"/>
      <c r="U49" s="29"/>
      <c r="V49" s="29"/>
      <c r="W49" s="95"/>
      <c r="X49" s="10"/>
      <c r="Y49" s="28"/>
      <c r="Z49" s="29"/>
      <c r="AA49" s="29"/>
      <c r="AB49" s="29"/>
      <c r="AC49" s="52"/>
      <c r="AD49" s="10"/>
      <c r="AE49" s="10"/>
    </row>
    <row r="50" spans="1:31" x14ac:dyDescent="0.25">
      <c r="A50" s="28"/>
      <c r="B50" s="28"/>
      <c r="C50" s="28"/>
      <c r="D50" s="28"/>
      <c r="E50" s="28"/>
      <c r="F50" s="28"/>
      <c r="G50" s="28"/>
      <c r="H50" s="28"/>
      <c r="I50" s="14"/>
      <c r="J50" s="14"/>
      <c r="K50" s="29"/>
      <c r="L50" s="29"/>
      <c r="M50" s="95"/>
      <c r="N50" s="10"/>
      <c r="O50" s="14"/>
      <c r="P50" s="14"/>
      <c r="Q50" s="14"/>
      <c r="R50" s="14"/>
      <c r="S50" s="14"/>
      <c r="T50" s="14"/>
      <c r="U50" s="29"/>
      <c r="V50" s="29"/>
      <c r="W50" s="95"/>
      <c r="X50" s="10"/>
      <c r="Y50" s="28"/>
      <c r="Z50" s="29"/>
      <c r="AA50" s="29"/>
      <c r="AB50" s="29"/>
      <c r="AC50" s="52"/>
      <c r="AD50" s="10"/>
      <c r="AE50" s="10"/>
    </row>
    <row r="51" spans="1:31" x14ac:dyDescent="0.25">
      <c r="A51" s="28"/>
      <c r="B51" s="28"/>
      <c r="C51" s="28"/>
      <c r="D51" s="28"/>
      <c r="E51" s="28"/>
      <c r="F51" s="28"/>
      <c r="G51" s="28"/>
      <c r="H51" s="28"/>
      <c r="I51" s="14"/>
      <c r="J51" s="14"/>
      <c r="K51" s="29"/>
      <c r="L51" s="29"/>
      <c r="M51" s="95"/>
      <c r="N51" s="10"/>
      <c r="W51" s="113"/>
      <c r="Y51" s="28"/>
      <c r="Z51" s="29"/>
      <c r="AA51" s="29"/>
      <c r="AB51" s="29"/>
      <c r="AC51" s="52"/>
      <c r="AD51" s="10"/>
      <c r="AE51" s="10"/>
    </row>
    <row r="52" spans="1:31" x14ac:dyDescent="0.25">
      <c r="M52" s="100"/>
      <c r="N52" s="114"/>
      <c r="O52" s="98"/>
      <c r="P52" s="98"/>
      <c r="Q52" s="98"/>
      <c r="R52" s="98"/>
      <c r="S52" s="98"/>
      <c r="T52" s="98"/>
      <c r="U52" s="100"/>
      <c r="V52" s="100"/>
      <c r="W52" s="115"/>
      <c r="X52" s="97"/>
      <c r="Y52" s="116"/>
      <c r="Z52" s="100"/>
      <c r="AA52" s="100"/>
      <c r="AB52" s="100"/>
    </row>
    <row r="53" spans="1:31" x14ac:dyDescent="0.25">
      <c r="W53" s="82"/>
      <c r="X53" s="28"/>
    </row>
    <row r="54" spans="1:31" x14ac:dyDescent="0.25">
      <c r="A54" s="1" t="s">
        <v>29</v>
      </c>
      <c r="W54" s="101"/>
      <c r="X54" s="1"/>
    </row>
    <row r="55" spans="1:31" x14ac:dyDescent="0.25">
      <c r="W55" s="101"/>
      <c r="X55" s="1"/>
    </row>
    <row r="56" spans="1:31" x14ac:dyDescent="0.25">
      <c r="W56" s="101"/>
      <c r="X56" s="1"/>
    </row>
    <row r="57" spans="1:31" x14ac:dyDescent="0.25">
      <c r="W57" s="101"/>
      <c r="X57" s="1"/>
    </row>
    <row r="58" spans="1:31" x14ac:dyDescent="0.25">
      <c r="W58" s="101"/>
      <c r="X58" s="1"/>
    </row>
  </sheetData>
  <mergeCells count="15">
    <mergeCell ref="A44:G44"/>
    <mergeCell ref="K6:M6"/>
    <mergeCell ref="P6:R6"/>
    <mergeCell ref="U6:W6"/>
    <mergeCell ref="Z6:AB6"/>
    <mergeCell ref="K7:M7"/>
    <mergeCell ref="P7:R7"/>
    <mergeCell ref="U7:W7"/>
    <mergeCell ref="Z7:AB7"/>
    <mergeCell ref="A2:AE2"/>
    <mergeCell ref="A3:AE3"/>
    <mergeCell ref="K5:M5"/>
    <mergeCell ref="P5:R5"/>
    <mergeCell ref="U5:W5"/>
    <mergeCell ref="Z5:AB5"/>
  </mergeCells>
  <pageMargins left="0.75" right="0.75" top="1" bottom="1" header="0.4921259845" footer="0.492125984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GuV_D</vt:lpstr>
      <vt:lpstr>GuV_E</vt:lpstr>
      <vt:lpstr>GuV_D!Druckbereich</vt:lpstr>
      <vt:lpstr>GuV_E!Druckbereich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2013-04-17T14:36:50Z</dcterms:created>
  <dcterms:modified xsi:type="dcterms:W3CDTF">2013-04-17T14:38:02Z</dcterms:modified>
</cp:coreProperties>
</file>