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5521" windowWidth="7680" windowHeight="8715" firstSheet="1" activeTab="2"/>
  </bookViews>
  <sheets>
    <sheet name="1999_00-Deutsch" sheetId="1" state="hidden" r:id="rId1"/>
    <sheet name="CF Deutsch" sheetId="2" r:id="rId2"/>
    <sheet name="CF Englisch" sheetId="3" r:id="rId3"/>
    <sheet name="CF_AR" sheetId="4" state="hidden" r:id="rId4"/>
  </sheets>
  <definedNames>
    <definedName name="_xlnm.Print_Area" localSheetId="1">'CF Deutsch'!$A$1:$M$93</definedName>
    <definedName name="_xlnm.Print_Area" localSheetId="2">'CF Englisch'!$A$2:$I$90</definedName>
    <definedName name="Z_B02404C9_0B86_4F3B_B019_D74D948E6837_.wvu.Cols" localSheetId="0" hidden="1">'1999_00-Deutsch'!$D:$D</definedName>
    <definedName name="Z_B02404C9_0B86_4F3B_B019_D74D948E6837_.wvu.Cols" localSheetId="1" hidden="1">'CF Deutsch'!$D:$D,'CF Deutsch'!$F:$F,'CF Deutsch'!$H:$M</definedName>
    <definedName name="Z_B02404C9_0B86_4F3B_B019_D74D948E6837_.wvu.Cols" localSheetId="2" hidden="1">'CF Englisch'!$D:$D,'CF Englisch'!$F:$F,'CF Englisch'!$I:$I</definedName>
    <definedName name="Z_B02404C9_0B86_4F3B_B019_D74D948E6837_.wvu.Cols" localSheetId="3" hidden="1">'CF_AR'!$D:$D,'CF_AR'!$I:$I</definedName>
    <definedName name="Z_B02404C9_0B86_4F3B_B019_D74D948E6837_.wvu.PrintArea" localSheetId="2" hidden="1">'CF Englisch'!$A$2:$I$90</definedName>
    <definedName name="Z_B02404C9_0B86_4F3B_B019_D74D948E6837_.wvu.Rows" localSheetId="1" hidden="1">'CF Deutsch'!$22:$22,'CF Deutsch'!#REF!,'CF Deutsch'!#REF!</definedName>
    <definedName name="Z_B02404C9_0B86_4F3B_B019_D74D948E6837_.wvu.Rows" localSheetId="2" hidden="1">'CF Englisch'!#REF!</definedName>
    <definedName name="Z_B02404C9_0B86_4F3B_B019_D74D948E6837_.wvu.Rows" localSheetId="3" hidden="1">'CF_AR'!$40:$42</definedName>
    <definedName name="Z_FDAE682A_51EB_4B66_9E79_99892BA93E9C_.wvu.Cols" localSheetId="0" hidden="1">'1999_00-Deutsch'!$D:$D</definedName>
    <definedName name="Z_FDAE682A_51EB_4B66_9E79_99892BA93E9C_.wvu.Cols" localSheetId="1" hidden="1">'CF Deutsch'!$D:$D,'CF Deutsch'!$F:$F,'CF Deutsch'!#REF!,'CF Deutsch'!#REF!</definedName>
    <definedName name="Z_FDAE682A_51EB_4B66_9E79_99892BA93E9C_.wvu.Cols" localSheetId="2" hidden="1">'CF Englisch'!$D:$D,'CF Englisch'!$F:$F,'CF Englisch'!$I:$I</definedName>
    <definedName name="Z_FDAE682A_51EB_4B66_9E79_99892BA93E9C_.wvu.Cols" localSheetId="3" hidden="1">'CF_AR'!$D:$D,'CF_AR'!$I:$I</definedName>
    <definedName name="Z_FDAE682A_51EB_4B66_9E79_99892BA93E9C_.wvu.PrintArea" localSheetId="2" hidden="1">'CF Englisch'!$A$2:$I$90</definedName>
    <definedName name="Z_FDAE682A_51EB_4B66_9E79_99892BA93E9C_.wvu.Rows" localSheetId="1" hidden="1">'CF Deutsch'!$22:$22,'CF Deutsch'!$46:$46,'CF Deutsch'!#REF!,'CF Deutsch'!#REF!</definedName>
    <definedName name="Z_FDAE682A_51EB_4B66_9E79_99892BA93E9C_.wvu.Rows" localSheetId="2" hidden="1">'CF Englisch'!#REF!</definedName>
    <definedName name="Z_FDAE682A_51EB_4B66_9E79_99892BA93E9C_.wvu.Rows" localSheetId="3" hidden="1">'CF_AR'!$40:$42</definedName>
  </definedNames>
  <calcPr fullCalcOnLoad="1"/>
</workbook>
</file>

<file path=xl/sharedStrings.xml><?xml version="1.0" encoding="utf-8"?>
<sst xmlns="http://schemas.openxmlformats.org/spreadsheetml/2006/main" count="282" uniqueCount="252">
  <si>
    <t>Asclepion-Meditec AG</t>
  </si>
  <si>
    <t>Kapitalflussrechnung</t>
  </si>
  <si>
    <t>30. September</t>
  </si>
  <si>
    <t>TDM</t>
  </si>
  <si>
    <t>Cash Flow aus laufender Geschäftstätigkeit:</t>
  </si>
  <si>
    <t xml:space="preserve">Jahresüberschuss </t>
  </si>
  <si>
    <t>zur Nettoveränderung der liquiden Mittel aus laufender Geschäftstätigkeit:</t>
  </si>
  <si>
    <t>Abschreibungen</t>
  </si>
  <si>
    <t>Latente Steuern</t>
  </si>
  <si>
    <t>Veränderung bei Vermögensgegenständen und Verbindlichkeiten:</t>
  </si>
  <si>
    <t>(Erhöhung) / Verringerung der Forderungen</t>
  </si>
  <si>
    <t>an verbundene Unternehmen und Dritte</t>
  </si>
  <si>
    <t>Erhöhung Vorräte</t>
  </si>
  <si>
    <t>(Erhöhung) / Verringerung der aktiven Rechnungs-</t>
  </si>
  <si>
    <t>abgrenzung und sonstiger Vermögensgegenstände</t>
  </si>
  <si>
    <t>Erhöhung aktivierter Börseneinführungskosten</t>
  </si>
  <si>
    <t>Erhöhung / (Verringerung) der Verbindlichkeiten</t>
  </si>
  <si>
    <t xml:space="preserve">Erhöhung / (Verringerung) der Rückstellungen, passiven </t>
  </si>
  <si>
    <t>Rechnungsabgrenzungen und sonstigen Verbindlichkeiten</t>
  </si>
  <si>
    <t>Gesamte Anpassungen</t>
  </si>
  <si>
    <t xml:space="preserve">    Netto-Kapitalzufluss (-abfluss) aus laufender Geschäftstätigkeit</t>
  </si>
  <si>
    <t>Cash Flow aus der Investitionstätigkeit:</t>
  </si>
  <si>
    <t>Erwerb von Sachanlagevermögen</t>
  </si>
  <si>
    <t>Netto-Kapitalabfluss aus Investitionstätigkeit</t>
  </si>
  <si>
    <t>Cash Flow aus Finanzierungstätigkeit:</t>
  </si>
  <si>
    <t>Einnahmen aus der Ausgabe von Stückaktien</t>
  </si>
  <si>
    <t>Aufnahme kurzfristiger Kredite</t>
  </si>
  <si>
    <t>Rückzahlung kurzfristiger Kredite</t>
  </si>
  <si>
    <t>Aufnahme langfristiger Kredite</t>
  </si>
  <si>
    <t>Rückzahlung langfristiger Kredite</t>
  </si>
  <si>
    <t>Auswirkung von Wechselkursänderungen</t>
  </si>
  <si>
    <t>Netto-Erhöhung (Verringerung) der liquiden Mittel</t>
  </si>
  <si>
    <t>Liquide Mittel am Jahresbeginn</t>
  </si>
  <si>
    <t>Liquide Mittel am Jahresende</t>
  </si>
  <si>
    <t>Ergänzende Angaben zum Cash Flow:</t>
  </si>
  <si>
    <t>gezahlte Zinsen</t>
  </si>
  <si>
    <t>gezahlte Steuern vom Einkommen und Ertrag</t>
  </si>
  <si>
    <t>Umwandlung der Kapitalrücklage in Grundkapital</t>
  </si>
  <si>
    <t>Umwandlung Verbindlichkeiten für deferred shares in Grundkapital</t>
  </si>
  <si>
    <t>Umwandlung Verbindlichkeiten für deferred shares in Kapitalrücklage</t>
  </si>
  <si>
    <t>Anpassung zur Überleitung des Jahresüberschusses/Jahresfehlbetrags</t>
  </si>
  <si>
    <t>Anpassung Ertragsteuern für Kosten im Zusammenhang mit dem Börsengang</t>
  </si>
  <si>
    <t>Erhöhung der Forderungen an verbundene Unternehmen</t>
  </si>
  <si>
    <t>und Dritte</t>
  </si>
  <si>
    <t>(Erhöhung) / Verringerung aktivierter Börseneinführungskosten</t>
  </si>
  <si>
    <t>Netto-Kapitalabfluss aus laufender Geschäftstätigkeit</t>
  </si>
  <si>
    <t>Erlöse aus dem Verkauf von Sachanlagevermögen</t>
  </si>
  <si>
    <t>Erwerb von Minderheitenbeteiligungen an nahestehenden Unternehmen</t>
  </si>
  <si>
    <t>Rückzahlungen unter Leasingverträgen</t>
  </si>
  <si>
    <t>Erlöse aus Sale/Leaseback Transaktion</t>
  </si>
  <si>
    <t>Netto-Kapitalzufluss aus Finanzierungstätigkeit</t>
  </si>
  <si>
    <t>Umbuchung von Vorratsvermögen in Sachanlagevermögen</t>
  </si>
  <si>
    <t>Auf die nachfolgenden Erläuterungen im Anhang wird verwiesen</t>
  </si>
  <si>
    <t>für die Geschäftsjahre zum 30. September 2000 und 2001</t>
  </si>
  <si>
    <t>Zahlungsunwirksame Erträge</t>
  </si>
  <si>
    <t>Zuführung zu Wertberichtigungen</t>
  </si>
  <si>
    <t>Nicht zahlungswirksame Investitions- und Finanzierungstätigkeiten</t>
  </si>
  <si>
    <t>Gewährung von Darlehen</t>
  </si>
  <si>
    <t>Verluste /(Gewinne) aus Abgang von Sachanlagevermögen</t>
  </si>
  <si>
    <t>Umbuchung von Forderungen aus Lieferungen und Leistungen</t>
  </si>
  <si>
    <t>in Finanzanlagen</t>
  </si>
  <si>
    <t>Total adjustments</t>
  </si>
  <si>
    <t>Interest paid</t>
  </si>
  <si>
    <t>Income taxes paid</t>
  </si>
  <si>
    <t>Depreciation and amortisation</t>
  </si>
  <si>
    <t>Carl Zeiss Meditec AG</t>
  </si>
  <si>
    <t>Forderungen aus Lieferungen und Leistungen</t>
  </si>
  <si>
    <t>Vorräte</t>
  </si>
  <si>
    <t>Verbindlichkeiten aus Lieferungen und Leistungen</t>
  </si>
  <si>
    <t>Investitionen in Sachanlagen</t>
  </si>
  <si>
    <t>Adjustments to reconcile net income to net cash provided by / (used in)</t>
  </si>
  <si>
    <t>operating activities</t>
  </si>
  <si>
    <t>Trade accounts receivable</t>
  </si>
  <si>
    <t>Inventories</t>
  </si>
  <si>
    <t>Trade accounts payable</t>
  </si>
  <si>
    <t>Other accrued expenses and liabilities</t>
  </si>
  <si>
    <t>Increase / (decrease) in liabilities due to Treasury</t>
  </si>
  <si>
    <t>Consolidated statement of cash flow (US GAAP)</t>
  </si>
  <si>
    <t>Cashflow aus der gewöhnlichen Geschäftstätigkeit:</t>
  </si>
  <si>
    <t>Cashflow aus der Investitionstätigkeit:</t>
  </si>
  <si>
    <t>Konzernergebnis</t>
  </si>
  <si>
    <t>Anpassung zur Überleitung des Konzernergebnisses</t>
  </si>
  <si>
    <t>Net income</t>
  </si>
  <si>
    <t>Cashflow aus der Finanzierungstätigkeit:</t>
  </si>
  <si>
    <t>(Increase) / decrease in accounts receivable due to Treasury</t>
  </si>
  <si>
    <t>selected positions</t>
  </si>
  <si>
    <t>1. October 2001 -</t>
  </si>
  <si>
    <t>1. October 2002 -</t>
  </si>
  <si>
    <t>30. June 2002</t>
  </si>
  <si>
    <t>30. June 2003</t>
  </si>
  <si>
    <t>Tsd. Euro</t>
  </si>
  <si>
    <t>Cash flow from operating activities</t>
  </si>
  <si>
    <t>Cash flow from investing activities</t>
  </si>
  <si>
    <t>Cash flow from financing activities</t>
  </si>
  <si>
    <t>Proceeds from issuance of short-term debt from related parties</t>
  </si>
  <si>
    <t>Net increase in cash (compared to Oct 1)</t>
  </si>
  <si>
    <t>Accrued tax expenses</t>
  </si>
  <si>
    <t>Loss on disposal of discontinued operations</t>
  </si>
  <si>
    <t>Netto-Kapitalzufluss aus der gewöhnlichen Geschäftstätigkeit</t>
  </si>
  <si>
    <t>€ '000</t>
  </si>
  <si>
    <t>€ Tsd.</t>
  </si>
  <si>
    <t>Net cash provided by operating activities</t>
  </si>
  <si>
    <t>Change of restricted cash</t>
  </si>
  <si>
    <t>Abschreibungen auf Finanzanlagen</t>
  </si>
  <si>
    <t>Auszahlungen aus der Ausgabe von Ausleihungen</t>
  </si>
  <si>
    <t>Anhang</t>
  </si>
  <si>
    <t>(7)</t>
  </si>
  <si>
    <t>Ertragsteuerverbindlichkeiten</t>
  </si>
  <si>
    <t>Gezahlte Zinsen</t>
  </si>
  <si>
    <t>Ertragsteueraufwand</t>
  </si>
  <si>
    <t>Gezahlte Ertragsteuern</t>
  </si>
  <si>
    <t>Veränderung liquide Mittel mit Verfügungsbeschränkung</t>
  </si>
  <si>
    <t>Erwerb des Medizintechnikvertriebs in Frankreich</t>
  </si>
  <si>
    <t>Veränderung der Verbindlichkeiten aus Finanzierungsleasing</t>
  </si>
  <si>
    <t>Income tax expenses</t>
  </si>
  <si>
    <t>Rückstellungen und finanzielle Verbindlichkeiten</t>
  </si>
  <si>
    <t>Other assets</t>
  </si>
  <si>
    <t>Other liabilities</t>
  </si>
  <si>
    <t>Changes in working capital:</t>
  </si>
  <si>
    <t>Veränderungen des Working Capitals:</t>
  </si>
  <si>
    <t>Dividendenzahlung an Minderheitsaktionäre der Carl Zeiss Meditec Co. Ltd. (Japan)</t>
  </si>
  <si>
    <t>Dividendenzahlung an die Aktionäre der Carl Zeiss Meditec AG</t>
  </si>
  <si>
    <t>Dividend payments to shareholders of Carl Zeiss Meditec AG</t>
  </si>
  <si>
    <t>Dividend payments to minority shareholders of Carl Zeiss Meditec Co. Ltd. (Japan)</t>
  </si>
  <si>
    <t>Cash and cash equivalents, beginning of reporting period</t>
  </si>
  <si>
    <t>Cash and cash equivalents, end of reporting period</t>
  </si>
  <si>
    <t>Note</t>
  </si>
  <si>
    <t>(9)</t>
  </si>
  <si>
    <t>(13)</t>
  </si>
  <si>
    <t>Steuererstattungen</t>
  </si>
  <si>
    <t>Zuschreibungen</t>
  </si>
  <si>
    <r>
      <t xml:space="preserve">Sonstige </t>
    </r>
    <r>
      <rPr>
        <sz val="11"/>
        <color indexed="8"/>
        <rFont val="Arial"/>
        <family val="2"/>
      </rPr>
      <t>Vermögenswerte</t>
    </r>
  </si>
  <si>
    <t>Sonstige Verbindlichkeiten</t>
  </si>
  <si>
    <t>Appreciation and write-ups</t>
  </si>
  <si>
    <t>Trade receivables</t>
  </si>
  <si>
    <t>Trade payables</t>
  </si>
  <si>
    <t>Effect of exchange rate fluctuation on cash and cash equivalents</t>
  </si>
  <si>
    <t>Cash flows from operating activities:</t>
  </si>
  <si>
    <t>Cash flows from investing activities:</t>
  </si>
  <si>
    <t>(5) (6)</t>
  </si>
  <si>
    <t>Investitionen in Planvermögen Pensionsfonds</t>
  </si>
  <si>
    <t>Rückzahlung von Wandelschuldverschreibungen der Ioltech</t>
  </si>
  <si>
    <t>Repayment of convertible bonds issued by Ioltech</t>
  </si>
  <si>
    <t>Income tax liabilities</t>
  </si>
  <si>
    <t>Provisions and financial liabilities</t>
  </si>
  <si>
    <t>Investment in property, plant and equipment</t>
  </si>
  <si>
    <t>Investment in intangible assets</t>
  </si>
  <si>
    <t>Investment in plan assets pension fund</t>
  </si>
  <si>
    <t>Proceeds from issue of loans</t>
  </si>
  <si>
    <t>Cash flows from financing activities:</t>
  </si>
  <si>
    <t>Change of leasing liabilities</t>
  </si>
  <si>
    <t>Impairment of financial assets</t>
  </si>
  <si>
    <t>Erwerb des chirurgischen Geschäftes (Carl Zeiss Surgical GmbH, Carl Zeiss Surgical Inc.) gegen Gewährung von Aktien</t>
  </si>
  <si>
    <t>Einzahlungen aus der Übernahme von Pensionsverpflichtungen durch die Carl Zeiss Meditec Japan</t>
  </si>
  <si>
    <t>Cash inflow from transfer of provisions to Carl Zeiss Meditec Japan</t>
  </si>
  <si>
    <t>Acquisition of the surgical business (Carl Zeiss Surgical GmbH, Carl Zeiss Surgical Inc.) against grant of shares</t>
  </si>
  <si>
    <t>Einzahlungen aus der Übernahme von Pensionsverpflichtungen 
durch die Carl Zeiss Meditec Japan</t>
  </si>
  <si>
    <t>(14)</t>
  </si>
  <si>
    <t>(24)</t>
  </si>
  <si>
    <t>Zunahme / (Abnahme) der Verbindlichkeiten aus Finanzausgleich</t>
  </si>
  <si>
    <t>Increase / (decrease) in treasury payables</t>
  </si>
  <si>
    <t>Investitionen in Beteiligungen</t>
  </si>
  <si>
    <t>Cash receipts from repayment of loans made to a former shareholder (Acri.Tec)</t>
  </si>
  <si>
    <t>Rückzahlungen kurzfristiger Kredite</t>
  </si>
  <si>
    <t>Rückzahlungen langfristiger Kredite</t>
  </si>
  <si>
    <t>Auszahlung aus der Gewährung kurzfristigen Darlehen an nahe stehenden Unternehmen</t>
  </si>
  <si>
    <t>Repayments of short-term debt</t>
  </si>
  <si>
    <t>Repayments of noncurrent financial liabilities</t>
  </si>
  <si>
    <t>Repayments from current loans from related parties</t>
  </si>
  <si>
    <t>Payment from granting of current loans to related parties</t>
  </si>
  <si>
    <t>Repayments from noncurrent loans from related parties</t>
  </si>
  <si>
    <t>Income tax reimbursement</t>
  </si>
  <si>
    <t>Rückzahlungen von kurzfristigen Darlehen von nahe stehenden Unternehmen</t>
  </si>
  <si>
    <t>Rückzahlungen von langfristigen Darlehen von nahe stehenden Unternehmen</t>
  </si>
  <si>
    <t>Cash inflow from transfer of provisions to Carl Zeiss Meditec Japan Co. Ltd.</t>
  </si>
  <si>
    <t>Zinserträge / Zinsaufwendungen</t>
  </si>
  <si>
    <t>Verkauf Ioltech Italia S.R.L.</t>
  </si>
  <si>
    <t>Einnahmen aus Kapitalerhöhung</t>
  </si>
  <si>
    <t>Kosten der Kapitalerhöhung (vor Steuern)</t>
  </si>
  <si>
    <t xml:space="preserve">Interest income / expenses </t>
  </si>
  <si>
    <t>Sale of Ioltech Italia S.R.L.</t>
  </si>
  <si>
    <t>Proceeds from capital increase</t>
  </si>
  <si>
    <t>Costs from capital increase (net of taxes)</t>
  </si>
  <si>
    <t>Ergebnis aus at-equity bewerteten Finanzanlagen</t>
  </si>
  <si>
    <t>(Increase) / decrease in treasury receivables</t>
  </si>
  <si>
    <t>(Zunahme) / Abnahme der Forderungen aus Finanzausgleich</t>
  </si>
  <si>
    <t>(35)</t>
  </si>
  <si>
    <t>(2b)</t>
  </si>
  <si>
    <t>(3)</t>
  </si>
  <si>
    <t>Results from investments accounted for using the equity method</t>
  </si>
  <si>
    <t>Erhaltene Zinsen</t>
  </si>
  <si>
    <t>Interest received</t>
  </si>
  <si>
    <t>Zahlungsmittel und Zahlungsmitteläquivalente am Beginn des Berichtszeitraumes</t>
  </si>
  <si>
    <t>Zahlungsmittel und Zahlungsmitteläquivalente am Ende des Berichtszeitraumes</t>
  </si>
  <si>
    <t>Zunahme / (Abnahme) der Zahlungsmittel und Zahlungsmitteläquivalente</t>
  </si>
  <si>
    <t>Net increase / (decrease)  in cash and cash equivalents</t>
  </si>
  <si>
    <t>Einfluss von Wechselkursänderungen auf Zahlungsmittel und Zahlungsmitteläquivalente</t>
  </si>
  <si>
    <t xml:space="preserve">Einzahlungen aus der Tilgung von einem ehemaligen Gesellschafter (Acri.Tec) gewährten Darlehen </t>
  </si>
  <si>
    <t>Verkauf von Wertpapieren</t>
  </si>
  <si>
    <t>Sale of securities</t>
  </si>
  <si>
    <t>Erlöse aus dem Verkauf von Anlagevermögen</t>
  </si>
  <si>
    <t>Proceeds from fixed assets</t>
  </si>
  <si>
    <t>(8)</t>
  </si>
  <si>
    <t>Gewinne/ Verluste aus Abgang von Anlagevermögen/Finanzanlagevermögen</t>
  </si>
  <si>
    <t>(8) (15)</t>
  </si>
  <si>
    <t>(13) (14)</t>
  </si>
  <si>
    <t>(18)</t>
  </si>
  <si>
    <t>(15) (16)</t>
  </si>
  <si>
    <t>(28)</t>
  </si>
  <si>
    <t>(11)</t>
  </si>
  <si>
    <t>Gains / losses on disposal of fixed assets / financial assets</t>
  </si>
  <si>
    <t>Erwerb konsolidierter Unternehmen / Geschäftsbetriebe abzgl. erhaltener Finanzmittel</t>
  </si>
  <si>
    <t>Acquisition of consolidated companies / businesses, net of cash acquired</t>
  </si>
  <si>
    <t>(19) (34)</t>
  </si>
  <si>
    <t>Geschäftsjahr 2010/2011</t>
  </si>
  <si>
    <t>1. Oktober 2010 -</t>
  </si>
  <si>
    <t>Kapitalherabsetzung At-Equity Beteiligung</t>
  </si>
  <si>
    <t>(2009/2010: Carl Zeiss Meditec S.A.S.: € 60 thsd.)</t>
  </si>
  <si>
    <t>Reduction of the share capital of investments accounted for using the equity method</t>
  </si>
  <si>
    <t>Netto-Kapitalzufluss/ (-abfluss) aus der Finanzierungstätigkeit</t>
  </si>
  <si>
    <t>Net cash provided by/ (used in) financing activities</t>
  </si>
  <si>
    <t>Financial year 2010/2011</t>
  </si>
  <si>
    <t>1 October 2010 -</t>
  </si>
  <si>
    <t>Ergebnis aus Veräußerung des Pharma-Geschäftes</t>
  </si>
  <si>
    <t>Result from sale of pharma business</t>
  </si>
  <si>
    <t>Veräußerung des Pharma-Geschäftes</t>
  </si>
  <si>
    <t>Sale of pharma business</t>
  </si>
  <si>
    <t>Erwerb von Anteilen nicht-beherrschender Gesellschafter</t>
  </si>
  <si>
    <t>Acquisition of non-controlling interests</t>
  </si>
  <si>
    <t>Netto-Kapitalabfluss aus der Investitionstätigkeit</t>
  </si>
  <si>
    <t>Net cash used in investing activities</t>
  </si>
  <si>
    <t>(20) (21)</t>
  </si>
  <si>
    <t>(24) (25) (27)</t>
  </si>
  <si>
    <t>(26)</t>
  </si>
  <si>
    <t>(26) (35)</t>
  </si>
  <si>
    <t>(30)</t>
  </si>
  <si>
    <t>(22)</t>
  </si>
  <si>
    <t>Investitionen in sonstige immaterielle Vermögenswerte</t>
  </si>
  <si>
    <t>Konzern-Kapitalflussrechnung (IFRS) 1. Oktober 2011 bis 31. Dezember 2011</t>
  </si>
  <si>
    <t>Geschäftsjahr 2011/2012</t>
  </si>
  <si>
    <t>1. Oktober 2011 -</t>
  </si>
  <si>
    <t>31. Dezember 2011</t>
  </si>
  <si>
    <t>31. Dezember 2010</t>
  </si>
  <si>
    <t>Consolidated statement of cash flows (IFRS) for the period 
from 1 October 2011 to 31 December 2011</t>
  </si>
  <si>
    <t>Financial year 2011/2012</t>
  </si>
  <si>
    <t>31 December 2011</t>
  </si>
  <si>
    <t>1 October 2011 -</t>
  </si>
  <si>
    <t>31 December 2010</t>
  </si>
  <si>
    <t>The following notes to the consolidated financial statements are an integral part of the unaudited consolidated financial statements.</t>
  </si>
  <si>
    <t>Der nachfolgende Konzernanhang ist integraler Bestandteil des ungeprüften Konzernabschlusses.</t>
  </si>
  <si>
    <t>Erwerb IOL/ OVD - Geschäftes IMEX Clinic S.L., Spanien</t>
  </si>
  <si>
    <t>Acquisition of IOL/ OVD-business IMEX Clinic S.L., Spain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</si>
</sst>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;\(#,##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#,##0.00;\(#,##0.00\)"/>
    <numFmt numFmtId="194" formatCode="#,##0_);\(#,##0\);&quot;-     &quot;"/>
    <numFmt numFmtId="195" formatCode="0.0000000"/>
    <numFmt numFmtId="196" formatCode="#,##0_);\(#,##0\);&quot;-    &quot;"/>
    <numFmt numFmtId="197" formatCode="#,##0.0_);\(#,##0.0\);&quot;-     &quot;"/>
    <numFmt numFmtId="198" formatCode="#,##0.00_);\(#,##0.00\);&quot;-     &quot;"/>
    <numFmt numFmtId="199" formatCode="#,##0.000_);\(#,##0.000\);&quot;-     &quot;"/>
    <numFmt numFmtId="200" formatCode="_-* #,##0\ _D_M_-;\-* #,##0\ _D_M_-;_-* &quot;-&quot;??\ _D_M_-;_-@_-"/>
    <numFmt numFmtId="201" formatCode="0.00000"/>
    <numFmt numFmtId="202" formatCode="0,000_);\(0,000\);&quot;-    &quot;"/>
    <numFmt numFmtId="203" formatCode="0.0%"/>
    <numFmt numFmtId="204" formatCode="#,##0.0_);\(#,##0.0\);&quot;-    &quot;"/>
    <numFmt numFmtId="205" formatCode="#,##0.00_);\(#,##0.00\);&quot;-    &quot;"/>
    <numFmt numFmtId="206" formatCode="0.000%"/>
  </numFmts>
  <fonts count="6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2"/>
      <color indexed="9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0"/>
    </font>
    <font>
      <sz val="11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0"/>
    </font>
    <font>
      <sz val="11"/>
      <color indexed="18"/>
      <name val="Times New Roman"/>
      <family val="1"/>
    </font>
    <font>
      <i/>
      <sz val="11"/>
      <color indexed="8"/>
      <name val="Arial"/>
      <family val="2"/>
    </font>
    <font>
      <sz val="11"/>
      <color indexed="18"/>
      <name val="Arial"/>
      <family val="2"/>
    </font>
    <font>
      <b/>
      <sz val="12"/>
      <color indexed="8"/>
      <name val="Arial"/>
      <family val="2"/>
    </font>
    <font>
      <i/>
      <sz val="11"/>
      <color indexed="18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8"/>
      <name val="Times New Roman"/>
      <family val="0"/>
    </font>
    <font>
      <i/>
      <sz val="11"/>
      <name val="Times New Roman"/>
      <family val="1"/>
    </font>
    <font>
      <sz val="10"/>
      <name val="Arial"/>
      <family val="2"/>
    </font>
    <font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194" fontId="4" fillId="0" borderId="0" xfId="0" applyNumberFormat="1" applyFont="1" applyAlignment="1">
      <alignment horizontal="centerContinuous"/>
    </xf>
    <xf numFmtId="194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9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9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4" fontId="4" fillId="0" borderId="0" xfId="0" applyNumberFormat="1" applyFont="1" applyAlignment="1">
      <alignment/>
    </xf>
    <xf numFmtId="194" fontId="5" fillId="0" borderId="10" xfId="0" applyNumberFormat="1" applyFont="1" applyBorder="1" applyAlignment="1">
      <alignment/>
    </xf>
    <xf numFmtId="194" fontId="5" fillId="0" borderId="11" xfId="0" applyNumberFormat="1" applyFont="1" applyBorder="1" applyAlignment="1">
      <alignment/>
    </xf>
    <xf numFmtId="194" fontId="5" fillId="0" borderId="10" xfId="0" applyNumberFormat="1" applyFont="1" applyBorder="1" applyAlignment="1">
      <alignment/>
    </xf>
    <xf numFmtId="194" fontId="5" fillId="0" borderId="0" xfId="0" applyNumberFormat="1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3" xfId="0" applyNumberFormat="1" applyFont="1" applyBorder="1" applyAlignment="1">
      <alignment/>
    </xf>
    <xf numFmtId="19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94" fontId="4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95" fontId="7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200" fontId="5" fillId="0" borderId="0" xfId="48" applyNumberFormat="1" applyFont="1" applyAlignment="1">
      <alignment/>
    </xf>
    <xf numFmtId="193" fontId="4" fillId="0" borderId="0" xfId="0" applyNumberFormat="1" applyFont="1" applyAlignment="1">
      <alignment horizontal="centerContinuous"/>
    </xf>
    <xf numFmtId="194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94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94" fontId="5" fillId="0" borderId="0" xfId="0" applyNumberFormat="1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/>
    </xf>
    <xf numFmtId="194" fontId="4" fillId="0" borderId="0" xfId="0" applyNumberFormat="1" applyFont="1" applyFill="1" applyBorder="1" applyAlignment="1">
      <alignment horizontal="center"/>
    </xf>
    <xf numFmtId="194" fontId="4" fillId="0" borderId="0" xfId="0" applyNumberFormat="1" applyFont="1" applyFill="1" applyAlignment="1">
      <alignment horizontal="center"/>
    </xf>
    <xf numFmtId="194" fontId="5" fillId="0" borderId="0" xfId="0" applyNumberFormat="1" applyFont="1" applyFill="1" applyAlignment="1">
      <alignment horizontal="center"/>
    </xf>
    <xf numFmtId="19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4" fontId="6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194" fontId="5" fillId="0" borderId="13" xfId="0" applyNumberFormat="1" applyFont="1" applyFill="1" applyBorder="1" applyAlignment="1">
      <alignment/>
    </xf>
    <xf numFmtId="0" fontId="5" fillId="33" borderId="0" xfId="0" applyFont="1" applyFill="1" applyAlignment="1">
      <alignment wrapText="1"/>
    </xf>
    <xf numFmtId="0" fontId="13" fillId="34" borderId="0" xfId="0" applyFont="1" applyFill="1" applyAlignment="1">
      <alignment/>
    </xf>
    <xf numFmtId="0" fontId="19" fillId="34" borderId="0" xfId="0" applyFont="1" applyFill="1" applyAlignment="1">
      <alignment/>
    </xf>
    <xf numFmtId="194" fontId="13" fillId="34" borderId="0" xfId="0" applyNumberFormat="1" applyFont="1" applyFill="1" applyAlignment="1">
      <alignment/>
    </xf>
    <xf numFmtId="194" fontId="16" fillId="34" borderId="0" xfId="0" applyNumberFormat="1" applyFont="1" applyFill="1" applyAlignment="1">
      <alignment horizontal="right"/>
    </xf>
    <xf numFmtId="0" fontId="13" fillId="34" borderId="0" xfId="0" applyFont="1" applyFill="1" applyAlignment="1">
      <alignment/>
    </xf>
    <xf numFmtId="0" fontId="16" fillId="34" borderId="0" xfId="0" applyFont="1" applyFill="1" applyAlignment="1">
      <alignment horizontal="centerContinuous"/>
    </xf>
    <xf numFmtId="0" fontId="13" fillId="34" borderId="0" xfId="0" applyFont="1" applyFill="1" applyAlignment="1">
      <alignment horizontal="centerContinuous"/>
    </xf>
    <xf numFmtId="0" fontId="19" fillId="34" borderId="0" xfId="0" applyFont="1" applyFill="1" applyAlignment="1">
      <alignment horizontal="centerContinuous"/>
    </xf>
    <xf numFmtId="194" fontId="13" fillId="34" borderId="0" xfId="0" applyNumberFormat="1" applyFont="1" applyFill="1" applyAlignment="1">
      <alignment horizontal="centerContinuous"/>
    </xf>
    <xf numFmtId="0" fontId="17" fillId="34" borderId="0" xfId="0" applyFont="1" applyFill="1" applyAlignment="1">
      <alignment/>
    </xf>
    <xf numFmtId="49" fontId="16" fillId="34" borderId="0" xfId="0" applyNumberFormat="1" applyFont="1" applyFill="1" applyAlignment="1">
      <alignment horizontal="center"/>
    </xf>
    <xf numFmtId="195" fontId="13" fillId="34" borderId="0" xfId="0" applyNumberFormat="1" applyFont="1" applyFill="1" applyAlignment="1">
      <alignment/>
    </xf>
    <xf numFmtId="194" fontId="16" fillId="34" borderId="0" xfId="0" applyNumberFormat="1" applyFont="1" applyFill="1" applyAlignment="1">
      <alignment horizontal="center"/>
    </xf>
    <xf numFmtId="0" fontId="12" fillId="34" borderId="11" xfId="0" applyFont="1" applyFill="1" applyBorder="1" applyAlignment="1">
      <alignment horizontal="centerContinuous"/>
    </xf>
    <xf numFmtId="49" fontId="16" fillId="34" borderId="11" xfId="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194" fontId="16" fillId="34" borderId="0" xfId="0" applyNumberFormat="1" applyFont="1" applyFill="1" applyBorder="1" applyAlignment="1">
      <alignment horizontal="center"/>
    </xf>
    <xf numFmtId="49" fontId="10" fillId="34" borderId="0" xfId="0" applyNumberFormat="1" applyFont="1" applyFill="1" applyAlignment="1">
      <alignment horizontal="center"/>
    </xf>
    <xf numFmtId="0" fontId="16" fillId="34" borderId="0" xfId="0" applyFont="1" applyFill="1" applyAlignment="1">
      <alignment/>
    </xf>
    <xf numFmtId="194" fontId="16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196" fontId="16" fillId="34" borderId="0" xfId="48" applyNumberFormat="1" applyFont="1" applyFill="1" applyAlignment="1">
      <alignment/>
    </xf>
    <xf numFmtId="194" fontId="16" fillId="34" borderId="0" xfId="0" applyNumberFormat="1" applyFont="1" applyFill="1" applyAlignment="1">
      <alignment/>
    </xf>
    <xf numFmtId="196" fontId="13" fillId="34" borderId="0" xfId="48" applyNumberFormat="1" applyFont="1" applyFill="1" applyAlignment="1">
      <alignment/>
    </xf>
    <xf numFmtId="0" fontId="13" fillId="34" borderId="0" xfId="0" applyFont="1" applyFill="1" applyAlignment="1">
      <alignment horizontal="left"/>
    </xf>
    <xf numFmtId="0" fontId="13" fillId="34" borderId="0" xfId="0" applyFont="1" applyFill="1" applyAlignment="1">
      <alignment wrapText="1"/>
    </xf>
    <xf numFmtId="0" fontId="13" fillId="34" borderId="0" xfId="0" applyFont="1" applyFill="1" applyAlignment="1">
      <alignment/>
    </xf>
    <xf numFmtId="194" fontId="13" fillId="34" borderId="10" xfId="0" applyNumberFormat="1" applyFont="1" applyFill="1" applyBorder="1" applyAlignment="1">
      <alignment/>
    </xf>
    <xf numFmtId="194" fontId="14" fillId="34" borderId="0" xfId="0" applyNumberFormat="1" applyFont="1" applyFill="1" applyBorder="1" applyAlignment="1">
      <alignment/>
    </xf>
    <xf numFmtId="194" fontId="16" fillId="34" borderId="10" xfId="0" applyNumberFormat="1" applyFont="1" applyFill="1" applyBorder="1" applyAlignment="1">
      <alignment/>
    </xf>
    <xf numFmtId="194" fontId="15" fillId="34" borderId="0" xfId="0" applyNumberFormat="1" applyFont="1" applyFill="1" applyBorder="1" applyAlignment="1">
      <alignment/>
    </xf>
    <xf numFmtId="194" fontId="13" fillId="34" borderId="0" xfId="0" applyNumberFormat="1" applyFont="1" applyFill="1" applyBorder="1" applyAlignment="1">
      <alignment/>
    </xf>
    <xf numFmtId="194" fontId="16" fillId="34" borderId="0" xfId="0" applyNumberFormat="1" applyFont="1" applyFill="1" applyBorder="1" applyAlignment="1">
      <alignment/>
    </xf>
    <xf numFmtId="0" fontId="13" fillId="34" borderId="0" xfId="0" applyFont="1" applyFill="1" applyAlignment="1">
      <alignment vertical="top"/>
    </xf>
    <xf numFmtId="194" fontId="13" fillId="34" borderId="0" xfId="0" applyNumberFormat="1" applyFont="1" applyFill="1" applyAlignment="1">
      <alignment vertical="top"/>
    </xf>
    <xf numFmtId="0" fontId="13" fillId="34" borderId="0" xfId="0" applyFont="1" applyFill="1" applyAlignment="1">
      <alignment vertical="top"/>
    </xf>
    <xf numFmtId="194" fontId="16" fillId="34" borderId="12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4" fillId="34" borderId="0" xfId="0" applyFont="1" applyFill="1" applyAlignment="1">
      <alignment/>
    </xf>
    <xf numFmtId="194" fontId="14" fillId="34" borderId="0" xfId="0" applyNumberFormat="1" applyFont="1" applyFill="1" applyAlignment="1">
      <alignment/>
    </xf>
    <xf numFmtId="0" fontId="23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 horizontal="centerContinuous"/>
    </xf>
    <xf numFmtId="0" fontId="10" fillId="34" borderId="0" xfId="0" applyFont="1" applyFill="1" applyAlignment="1">
      <alignment horizontal="centerContinuous"/>
    </xf>
    <xf numFmtId="194" fontId="10" fillId="34" borderId="0" xfId="0" applyNumberFormat="1" applyFont="1" applyFill="1" applyAlignment="1">
      <alignment horizontal="centerContinuous"/>
    </xf>
    <xf numFmtId="0" fontId="21" fillId="34" borderId="0" xfId="0" applyFont="1" applyFill="1" applyAlignment="1">
      <alignment horizontal="centerContinuous"/>
    </xf>
    <xf numFmtId="194" fontId="12" fillId="34" borderId="0" xfId="0" applyNumberFormat="1" applyFont="1" applyFill="1" applyAlignment="1">
      <alignment horizontal="centerContinuous"/>
    </xf>
    <xf numFmtId="195" fontId="23" fillId="34" borderId="0" xfId="0" applyNumberFormat="1" applyFont="1" applyFill="1" applyAlignment="1">
      <alignment/>
    </xf>
    <xf numFmtId="0" fontId="19" fillId="34" borderId="0" xfId="0" applyFont="1" applyFill="1" applyAlignment="1">
      <alignment horizontal="center"/>
    </xf>
    <xf numFmtId="194" fontId="12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/>
    </xf>
    <xf numFmtId="194" fontId="10" fillId="34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194" fontId="12" fillId="34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202" fontId="12" fillId="34" borderId="0" xfId="48" applyNumberFormat="1" applyFont="1" applyFill="1" applyBorder="1" applyAlignment="1">
      <alignment/>
    </xf>
    <xf numFmtId="0" fontId="10" fillId="34" borderId="0" xfId="0" applyFont="1" applyFill="1" applyAlignment="1">
      <alignment horizontal="left"/>
    </xf>
    <xf numFmtId="0" fontId="10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194" fontId="13" fillId="34" borderId="10" xfId="0" applyNumberFormat="1" applyFont="1" applyFill="1" applyBorder="1" applyAlignment="1">
      <alignment/>
    </xf>
    <xf numFmtId="194" fontId="10" fillId="34" borderId="0" xfId="0" applyNumberFormat="1" applyFont="1" applyFill="1" applyBorder="1" applyAlignment="1">
      <alignment/>
    </xf>
    <xf numFmtId="194" fontId="12" fillId="34" borderId="0" xfId="0" applyNumberFormat="1" applyFont="1" applyFill="1" applyBorder="1" applyAlignment="1">
      <alignment/>
    </xf>
    <xf numFmtId="194" fontId="10" fillId="34" borderId="0" xfId="0" applyNumberFormat="1" applyFont="1" applyFill="1" applyBorder="1" applyAlignment="1">
      <alignment/>
    </xf>
    <xf numFmtId="202" fontId="10" fillId="34" borderId="0" xfId="48" applyNumberFormat="1" applyFont="1" applyFill="1" applyBorder="1" applyAlignment="1">
      <alignment/>
    </xf>
    <xf numFmtId="194" fontId="12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194" fontId="11" fillId="34" borderId="0" xfId="0" applyNumberFormat="1" applyFont="1" applyFill="1" applyAlignment="1">
      <alignment/>
    </xf>
    <xf numFmtId="0" fontId="13" fillId="34" borderId="0" xfId="0" applyFont="1" applyFill="1" applyAlignment="1">
      <alignment vertical="top" wrapText="1"/>
    </xf>
    <xf numFmtId="0" fontId="13" fillId="0" borderId="0" xfId="0" applyFont="1" applyFill="1" applyAlignment="1">
      <alignment/>
    </xf>
    <xf numFmtId="0" fontId="25" fillId="34" borderId="0" xfId="0" applyFont="1" applyFill="1" applyAlignment="1">
      <alignment/>
    </xf>
    <xf numFmtId="0" fontId="26" fillId="34" borderId="0" xfId="0" applyFont="1" applyFill="1" applyAlignment="1">
      <alignment/>
    </xf>
    <xf numFmtId="49" fontId="12" fillId="34" borderId="0" xfId="0" applyNumberFormat="1" applyFont="1" applyFill="1" applyAlignment="1">
      <alignment horizontal="center"/>
    </xf>
    <xf numFmtId="194" fontId="27" fillId="34" borderId="0" xfId="0" applyNumberFormat="1" applyFont="1" applyFill="1" applyAlignment="1">
      <alignment/>
    </xf>
    <xf numFmtId="194" fontId="27" fillId="34" borderId="0" xfId="0" applyNumberFormat="1" applyFont="1" applyFill="1" applyBorder="1" applyAlignment="1">
      <alignment/>
    </xf>
    <xf numFmtId="196" fontId="12" fillId="34" borderId="0" xfId="48" applyNumberFormat="1" applyFont="1" applyFill="1" applyAlignment="1">
      <alignment/>
    </xf>
    <xf numFmtId="196" fontId="10" fillId="34" borderId="0" xfId="48" applyNumberFormat="1" applyFont="1" applyFill="1" applyAlignment="1">
      <alignment/>
    </xf>
    <xf numFmtId="194" fontId="10" fillId="35" borderId="0" xfId="0" applyNumberFormat="1" applyFont="1" applyFill="1" applyAlignment="1">
      <alignment/>
    </xf>
    <xf numFmtId="194" fontId="10" fillId="34" borderId="10" xfId="0" applyNumberFormat="1" applyFont="1" applyFill="1" applyBorder="1" applyAlignment="1">
      <alignment/>
    </xf>
    <xf numFmtId="194" fontId="12" fillId="34" borderId="10" xfId="0" applyNumberFormat="1" applyFont="1" applyFill="1" applyBorder="1" applyAlignment="1">
      <alignment/>
    </xf>
    <xf numFmtId="194" fontId="10" fillId="34" borderId="0" xfId="0" applyNumberFormat="1" applyFont="1" applyFill="1" applyAlignment="1">
      <alignment vertical="top"/>
    </xf>
    <xf numFmtId="194" fontId="12" fillId="34" borderId="12" xfId="0" applyNumberFormat="1" applyFont="1" applyFill="1" applyBorder="1" applyAlignment="1">
      <alignment/>
    </xf>
    <xf numFmtId="3" fontId="10" fillId="34" borderId="0" xfId="48" applyNumberFormat="1" applyFont="1" applyFill="1" applyBorder="1" applyAlignment="1">
      <alignment/>
    </xf>
    <xf numFmtId="194" fontId="10" fillId="34" borderId="10" xfId="0" applyNumberFormat="1" applyFont="1" applyFill="1" applyBorder="1" applyAlignment="1">
      <alignment/>
    </xf>
    <xf numFmtId="194" fontId="13" fillId="34" borderId="0" xfId="0" applyNumberFormat="1" applyFont="1" applyFill="1" applyAlignment="1">
      <alignment/>
    </xf>
    <xf numFmtId="49" fontId="10" fillId="34" borderId="0" xfId="0" applyNumberFormat="1" applyFont="1" applyFill="1" applyAlignment="1">
      <alignment horizontal="center" wrapText="1"/>
    </xf>
    <xf numFmtId="49" fontId="10" fillId="34" borderId="0" xfId="0" applyNumberFormat="1" applyFont="1" applyFill="1" applyAlignment="1" quotePrefix="1">
      <alignment horizontal="center"/>
    </xf>
    <xf numFmtId="49" fontId="10" fillId="34" borderId="0" xfId="0" applyNumberFormat="1" applyFont="1" applyFill="1" applyAlignment="1">
      <alignment horizontal="center" vertical="top"/>
    </xf>
    <xf numFmtId="194" fontId="10" fillId="0" borderId="0" xfId="0" applyNumberFormat="1" applyFont="1" applyFill="1" applyAlignment="1">
      <alignment/>
    </xf>
    <xf numFmtId="0" fontId="13" fillId="34" borderId="0" xfId="0" applyFont="1" applyFill="1" applyAlignment="1">
      <alignment vertical="top" wrapText="1"/>
    </xf>
    <xf numFmtId="0" fontId="20" fillId="34" borderId="0" xfId="0" applyFont="1" applyFill="1" applyAlignment="1">
      <alignment horizontal="center"/>
    </xf>
    <xf numFmtId="193" fontId="20" fillId="34" borderId="0" xfId="0" applyNumberFormat="1" applyFont="1" applyFill="1" applyAlignment="1">
      <alignment horizontal="center"/>
    </xf>
    <xf numFmtId="0" fontId="13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34" borderId="0" xfId="0" applyFont="1" applyFill="1" applyAlignment="1">
      <alignment horizontal="center" wrapText="1"/>
    </xf>
    <xf numFmtId="0" fontId="22" fillId="34" borderId="0" xfId="0" applyFont="1" applyFill="1" applyAlignment="1">
      <alignment horizontal="center"/>
    </xf>
    <xf numFmtId="193" fontId="22" fillId="34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93" fontId="4" fillId="0" borderId="0" xfId="0" applyNumberFormat="1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9896475" y="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75" zoomScaleNormal="75" zoomScalePageLayoutView="0" workbookViewId="0" topLeftCell="A43">
      <selection activeCell="I53" sqref="I53"/>
    </sheetView>
  </sheetViews>
  <sheetFormatPr defaultColWidth="12" defaultRowHeight="12.75"/>
  <cols>
    <col min="1" max="2" width="3.16015625" style="4" customWidth="1"/>
    <col min="3" max="3" width="2.66015625" style="4" customWidth="1"/>
    <col min="4" max="4" width="3.16015625" style="4" hidden="1" customWidth="1"/>
    <col min="5" max="5" width="86" style="4" customWidth="1"/>
    <col min="6" max="6" width="2" style="4" customWidth="1"/>
    <col min="7" max="7" width="17" style="8" customWidth="1"/>
    <col min="8" max="8" width="2" style="8" customWidth="1"/>
    <col min="9" max="9" width="17.66015625" style="8" customWidth="1"/>
    <col min="10" max="16384" width="12" style="5" customWidth="1"/>
  </cols>
  <sheetData>
    <row r="1" spans="1:9" ht="15" customHeight="1">
      <c r="A1" s="30" t="s">
        <v>0</v>
      </c>
      <c r="B1" s="1"/>
      <c r="C1" s="1"/>
      <c r="D1" s="1"/>
      <c r="E1" s="1"/>
      <c r="F1" s="1"/>
      <c r="G1" s="2"/>
      <c r="H1" s="2"/>
      <c r="I1" s="2"/>
    </row>
    <row r="2" spans="1:9" ht="15" customHeight="1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8" customHeight="1">
      <c r="A3" s="1" t="s">
        <v>53</v>
      </c>
      <c r="B3" s="7"/>
      <c r="C3" s="7"/>
      <c r="D3" s="7"/>
      <c r="E3" s="7"/>
      <c r="F3" s="7"/>
      <c r="G3" s="3"/>
      <c r="H3" s="3"/>
      <c r="I3" s="3"/>
    </row>
    <row r="4" spans="1:9" ht="18" customHeight="1">
      <c r="A4" s="6"/>
      <c r="B4" s="7"/>
      <c r="C4" s="7"/>
      <c r="D4" s="7"/>
      <c r="E4" s="7"/>
      <c r="F4" s="7"/>
      <c r="G4" s="3"/>
      <c r="H4" s="3"/>
      <c r="I4" s="3"/>
    </row>
    <row r="5" spans="1:9" ht="18" customHeight="1">
      <c r="A5" s="6"/>
      <c r="B5" s="7"/>
      <c r="C5" s="7"/>
      <c r="D5" s="7"/>
      <c r="E5" s="7"/>
      <c r="F5" s="7"/>
      <c r="G5" s="26">
        <v>1.95583</v>
      </c>
      <c r="H5" s="26"/>
      <c r="I5" s="26"/>
    </row>
    <row r="6" spans="7:9" ht="12.75" customHeight="1">
      <c r="G6" s="27" t="s">
        <v>2</v>
      </c>
      <c r="H6" s="28"/>
      <c r="I6" s="27" t="s">
        <v>2</v>
      </c>
    </row>
    <row r="7" spans="1:9" ht="15" customHeight="1">
      <c r="A7" s="9"/>
      <c r="B7" s="9"/>
      <c r="C7" s="9"/>
      <c r="D7" s="9"/>
      <c r="E7" s="9"/>
      <c r="F7" s="9"/>
      <c r="G7" s="24">
        <v>2000</v>
      </c>
      <c r="H7" s="21"/>
      <c r="I7" s="24">
        <v>2001</v>
      </c>
    </row>
    <row r="8" spans="1:9" ht="15" customHeight="1">
      <c r="A8" s="9"/>
      <c r="B8" s="9"/>
      <c r="C8" s="9"/>
      <c r="D8" s="9"/>
      <c r="E8" s="9"/>
      <c r="F8" s="9"/>
      <c r="G8" s="22" t="s">
        <v>3</v>
      </c>
      <c r="H8" s="20"/>
      <c r="I8" s="22" t="s">
        <v>3</v>
      </c>
    </row>
    <row r="9" spans="1:9" ht="15" customHeight="1">
      <c r="A9" s="9"/>
      <c r="B9" s="9"/>
      <c r="C9" s="9"/>
      <c r="D9" s="9"/>
      <c r="E9" s="9"/>
      <c r="F9" s="9"/>
      <c r="G9" s="22"/>
      <c r="H9" s="10"/>
      <c r="I9" s="22"/>
    </row>
    <row r="10" ht="15" customHeight="1"/>
    <row r="11" spans="1:9" ht="15" customHeight="1">
      <c r="A11" s="11" t="s">
        <v>4</v>
      </c>
      <c r="B11" s="12"/>
      <c r="C11" s="12"/>
      <c r="D11" s="12"/>
      <c r="E11" s="12"/>
      <c r="F11" s="12"/>
      <c r="G11" s="13"/>
      <c r="H11" s="13"/>
      <c r="I11" s="13"/>
    </row>
    <row r="12" spans="2:9" ht="15" customHeight="1">
      <c r="B12" s="4" t="s">
        <v>5</v>
      </c>
      <c r="G12" s="8">
        <v>3827</v>
      </c>
      <c r="I12" s="8">
        <v>-14865</v>
      </c>
    </row>
    <row r="13" spans="2:5" ht="12.75" customHeight="1">
      <c r="B13" s="25" t="s">
        <v>40</v>
      </c>
      <c r="C13" s="23"/>
      <c r="D13" s="23"/>
      <c r="E13" s="23"/>
    </row>
    <row r="14" spans="2:5" ht="12.75" customHeight="1">
      <c r="B14" s="25" t="s">
        <v>6</v>
      </c>
      <c r="C14" s="23"/>
      <c r="D14" s="23"/>
      <c r="E14" s="23"/>
    </row>
    <row r="15" spans="3:9" ht="15" customHeight="1">
      <c r="C15" s="4" t="s">
        <v>7</v>
      </c>
      <c r="G15" s="8">
        <v>2273</v>
      </c>
      <c r="I15" s="8">
        <v>2334</v>
      </c>
    </row>
    <row r="16" spans="3:9" ht="15" customHeight="1">
      <c r="C16" s="4" t="s">
        <v>58</v>
      </c>
      <c r="G16" s="8">
        <v>-72</v>
      </c>
      <c r="I16" s="8">
        <v>85</v>
      </c>
    </row>
    <row r="17" spans="3:9" ht="15" customHeight="1">
      <c r="C17" s="4" t="s">
        <v>54</v>
      </c>
      <c r="G17" s="8">
        <v>0</v>
      </c>
      <c r="I17" s="8">
        <f>-(4418+5400+4271+794)</f>
        <v>-14883</v>
      </c>
    </row>
    <row r="18" spans="3:9" ht="15" customHeight="1">
      <c r="C18" s="4" t="s">
        <v>55</v>
      </c>
      <c r="G18" s="8">
        <v>0</v>
      </c>
      <c r="I18" s="8">
        <v>13190</v>
      </c>
    </row>
    <row r="19" spans="1:9" s="34" customFormat="1" ht="15" customHeight="1">
      <c r="A19" s="32"/>
      <c r="B19" s="32"/>
      <c r="C19" s="32" t="s">
        <v>30</v>
      </c>
      <c r="D19" s="32"/>
      <c r="E19" s="32"/>
      <c r="F19" s="32"/>
      <c r="G19" s="33">
        <v>-1815</v>
      </c>
      <c r="H19" s="33"/>
      <c r="I19" s="33">
        <v>0</v>
      </c>
    </row>
    <row r="20" spans="3:9" ht="15" customHeight="1">
      <c r="C20" s="4" t="s">
        <v>41</v>
      </c>
      <c r="G20" s="8">
        <v>5291</v>
      </c>
      <c r="I20" s="8">
        <v>0</v>
      </c>
    </row>
    <row r="21" spans="3:9" ht="15" customHeight="1">
      <c r="C21" s="4" t="s">
        <v>8</v>
      </c>
      <c r="G21" s="8">
        <v>-706</v>
      </c>
      <c r="I21" s="8">
        <f>-4271+505</f>
        <v>-3766</v>
      </c>
    </row>
    <row r="22" ht="15" customHeight="1">
      <c r="C22" s="4" t="s">
        <v>9</v>
      </c>
    </row>
    <row r="23" spans="3:4" ht="15" customHeight="1">
      <c r="C23" s="4" t="s">
        <v>42</v>
      </c>
      <c r="D23" s="4" t="s">
        <v>10</v>
      </c>
    </row>
    <row r="24" spans="5:9" ht="15" customHeight="1">
      <c r="E24" s="4" t="s">
        <v>43</v>
      </c>
      <c r="G24" s="8">
        <v>-23032</v>
      </c>
      <c r="I24" s="8">
        <v>-3319</v>
      </c>
    </row>
    <row r="25" spans="3:9" ht="15" customHeight="1">
      <c r="C25" s="4" t="s">
        <v>12</v>
      </c>
      <c r="D25" s="4" t="s">
        <v>12</v>
      </c>
      <c r="G25" s="8">
        <v>-1529</v>
      </c>
      <c r="I25" s="8">
        <v>-8688</v>
      </c>
    </row>
    <row r="26" spans="3:4" ht="15" customHeight="1">
      <c r="C26" s="4" t="s">
        <v>13</v>
      </c>
      <c r="D26" s="4" t="s">
        <v>13</v>
      </c>
    </row>
    <row r="27" spans="5:9" ht="15" customHeight="1">
      <c r="E27" s="4" t="s">
        <v>14</v>
      </c>
      <c r="G27" s="8">
        <v>-1432</v>
      </c>
      <c r="I27" s="8">
        <v>-4835</v>
      </c>
    </row>
    <row r="28" spans="3:9" ht="15" customHeight="1">
      <c r="C28" s="4" t="s">
        <v>44</v>
      </c>
      <c r="D28" s="4" t="s">
        <v>15</v>
      </c>
      <c r="G28" s="8">
        <v>500</v>
      </c>
      <c r="I28" s="8">
        <v>0</v>
      </c>
    </row>
    <row r="29" spans="3:4" ht="15" customHeight="1">
      <c r="C29" s="4" t="s">
        <v>16</v>
      </c>
      <c r="D29" s="4" t="s">
        <v>16</v>
      </c>
    </row>
    <row r="30" spans="5:9" ht="15" customHeight="1">
      <c r="E30" s="4" t="s">
        <v>11</v>
      </c>
      <c r="G30" s="8">
        <v>1616</v>
      </c>
      <c r="I30" s="8">
        <f>-523</f>
        <v>-523</v>
      </c>
    </row>
    <row r="31" spans="3:4" ht="15" customHeight="1">
      <c r="C31" s="4" t="s">
        <v>17</v>
      </c>
      <c r="D31" s="4" t="s">
        <v>17</v>
      </c>
    </row>
    <row r="32" spans="5:9" ht="15" customHeight="1">
      <c r="E32" s="4" t="s">
        <v>18</v>
      </c>
      <c r="G32" s="8">
        <v>3088</v>
      </c>
      <c r="I32" s="15">
        <v>1311</v>
      </c>
    </row>
    <row r="33" spans="1:9" ht="15" customHeight="1">
      <c r="A33" s="11"/>
      <c r="B33" s="11"/>
      <c r="C33" s="11"/>
      <c r="D33" s="11"/>
      <c r="E33" s="11" t="s">
        <v>19</v>
      </c>
      <c r="F33" s="11"/>
      <c r="G33" s="14">
        <f>SUM(G15:G32)-1</f>
        <v>-15819</v>
      </c>
      <c r="H33" s="14"/>
      <c r="I33" s="14">
        <f>SUM(I15:I32)</f>
        <v>-19094</v>
      </c>
    </row>
    <row r="34" spans="1:10" ht="18.75" customHeight="1">
      <c r="A34" s="11"/>
      <c r="B34" s="11"/>
      <c r="C34" s="11"/>
      <c r="D34" s="11" t="s">
        <v>20</v>
      </c>
      <c r="E34" s="11" t="s">
        <v>45</v>
      </c>
      <c r="G34" s="15">
        <f>+G12+G33</f>
        <v>-11992</v>
      </c>
      <c r="H34" s="15"/>
      <c r="I34" s="15">
        <f>+I12+I33</f>
        <v>-33959</v>
      </c>
      <c r="J34" s="31"/>
    </row>
    <row r="35" ht="15" customHeight="1">
      <c r="A35" s="4" t="s">
        <v>21</v>
      </c>
    </row>
    <row r="36" spans="2:9" ht="15" customHeight="1">
      <c r="B36" s="4" t="s">
        <v>22</v>
      </c>
      <c r="G36" s="8">
        <v>-2255</v>
      </c>
      <c r="I36" s="8">
        <v>-17862</v>
      </c>
    </row>
    <row r="37" spans="2:9" ht="15" customHeight="1">
      <c r="B37" s="4" t="s">
        <v>46</v>
      </c>
      <c r="G37" s="8">
        <v>125</v>
      </c>
      <c r="I37" s="8">
        <v>14</v>
      </c>
    </row>
    <row r="38" spans="2:9" ht="15" customHeight="1">
      <c r="B38" s="4" t="s">
        <v>47</v>
      </c>
      <c r="G38" s="8">
        <v>-3548</v>
      </c>
      <c r="I38" s="8">
        <v>-1301</v>
      </c>
    </row>
    <row r="39" spans="2:9" ht="15" customHeight="1">
      <c r="B39" s="4" t="s">
        <v>57</v>
      </c>
      <c r="G39" s="8">
        <v>-113</v>
      </c>
      <c r="I39" s="8">
        <v>-6984</v>
      </c>
    </row>
    <row r="40" spans="5:9" ht="15" customHeight="1">
      <c r="E40" s="4" t="s">
        <v>23</v>
      </c>
      <c r="F40" s="16"/>
      <c r="G40" s="16">
        <f>SUM(G36:G39)</f>
        <v>-5791</v>
      </c>
      <c r="H40" s="16"/>
      <c r="I40" s="16">
        <f>SUM(I36:I39)</f>
        <v>-26133</v>
      </c>
    </row>
    <row r="41" ht="15" customHeight="1">
      <c r="A41" s="4" t="s">
        <v>24</v>
      </c>
    </row>
    <row r="42" spans="2:9" ht="15" customHeight="1">
      <c r="B42" s="4" t="s">
        <v>25</v>
      </c>
      <c r="G42" s="8">
        <v>113994</v>
      </c>
      <c r="I42" s="8">
        <v>0</v>
      </c>
    </row>
    <row r="43" spans="2:9" ht="15" customHeight="1">
      <c r="B43" s="4" t="s">
        <v>26</v>
      </c>
      <c r="G43" s="8">
        <v>86</v>
      </c>
      <c r="I43" s="8">
        <v>3162</v>
      </c>
    </row>
    <row r="44" spans="2:9" ht="15" customHeight="1">
      <c r="B44" s="4" t="s">
        <v>27</v>
      </c>
      <c r="G44" s="8">
        <v>-29386</v>
      </c>
      <c r="I44" s="8">
        <v>-86</v>
      </c>
    </row>
    <row r="45" spans="2:9" ht="15" customHeight="1">
      <c r="B45" s="4" t="s">
        <v>28</v>
      </c>
      <c r="G45" s="8">
        <v>125</v>
      </c>
      <c r="I45" s="8">
        <v>10500</v>
      </c>
    </row>
    <row r="46" spans="2:9" ht="15" customHeight="1">
      <c r="B46" s="4" t="s">
        <v>29</v>
      </c>
      <c r="G46" s="8">
        <v>-1914</v>
      </c>
      <c r="I46" s="8">
        <v>-90</v>
      </c>
    </row>
    <row r="47" spans="2:9" ht="15" customHeight="1">
      <c r="B47" s="4" t="s">
        <v>48</v>
      </c>
      <c r="G47" s="8">
        <v>-80</v>
      </c>
      <c r="I47" s="8">
        <v>-686</v>
      </c>
    </row>
    <row r="48" spans="2:9" ht="15" customHeight="1">
      <c r="B48" s="4" t="s">
        <v>49</v>
      </c>
      <c r="G48" s="8">
        <v>980</v>
      </c>
      <c r="I48" s="8">
        <v>2681</v>
      </c>
    </row>
    <row r="49" spans="5:9" ht="15" customHeight="1">
      <c r="E49" s="4" t="s">
        <v>50</v>
      </c>
      <c r="G49" s="16">
        <f>SUM(G42:G48)</f>
        <v>83805</v>
      </c>
      <c r="H49" s="16"/>
      <c r="I49" s="16">
        <f>SUM(I42:I48)</f>
        <v>15481</v>
      </c>
    </row>
    <row r="50" spans="1:9" ht="15" customHeight="1">
      <c r="A50" s="4" t="s">
        <v>30</v>
      </c>
      <c r="G50" s="8">
        <v>-10</v>
      </c>
      <c r="I50" s="8">
        <v>23</v>
      </c>
    </row>
    <row r="51" spans="1:9" ht="15" customHeight="1">
      <c r="A51" s="4" t="s">
        <v>31</v>
      </c>
      <c r="G51" s="8">
        <f>+G34+G40+G49+G50-1</f>
        <v>66011</v>
      </c>
      <c r="I51" s="8">
        <f>+I34+I40+I49+I50</f>
        <v>-44588</v>
      </c>
    </row>
    <row r="52" spans="1:9" ht="15" customHeight="1">
      <c r="A52" s="4" t="s">
        <v>32</v>
      </c>
      <c r="G52" s="8">
        <v>168</v>
      </c>
      <c r="I52" s="8">
        <v>66179</v>
      </c>
    </row>
    <row r="53" spans="1:9" ht="15" customHeight="1" thickBot="1">
      <c r="A53" s="4" t="s">
        <v>33</v>
      </c>
      <c r="G53" s="18">
        <f>+G51+G52</f>
        <v>66179</v>
      </c>
      <c r="H53" s="18"/>
      <c r="I53" s="18">
        <f>+I51+I52</f>
        <v>21591</v>
      </c>
    </row>
    <row r="54" spans="7:10" ht="15" customHeight="1" thickTop="1">
      <c r="G54" s="17"/>
      <c r="H54" s="17"/>
      <c r="I54" s="17"/>
      <c r="J54" s="31"/>
    </row>
    <row r="55" ht="15" customHeight="1">
      <c r="A55" s="4" t="s">
        <v>34</v>
      </c>
    </row>
    <row r="56" spans="2:9" ht="24.75" customHeight="1" thickBot="1">
      <c r="B56" s="4" t="s">
        <v>35</v>
      </c>
      <c r="G56" s="19">
        <v>361.99465188692267</v>
      </c>
      <c r="I56" s="19">
        <v>850</v>
      </c>
    </row>
    <row r="57" spans="2:9" ht="24" customHeight="1" thickBot="1" thickTop="1">
      <c r="B57" s="4" t="s">
        <v>36</v>
      </c>
      <c r="G57" s="19">
        <v>1012.3579247685126</v>
      </c>
      <c r="I57" s="19">
        <v>1265</v>
      </c>
    </row>
    <row r="58" ht="16.5" thickTop="1"/>
    <row r="59" ht="15.75">
      <c r="A59" s="4" t="s">
        <v>56</v>
      </c>
    </row>
    <row r="60" spans="2:9" ht="15.75" customHeight="1" thickBot="1">
      <c r="B60" s="4" t="s">
        <v>37</v>
      </c>
      <c r="G60" s="19">
        <v>3748.792072930674</v>
      </c>
      <c r="I60" s="19">
        <v>0</v>
      </c>
    </row>
    <row r="61" spans="2:9" ht="15.75" customHeight="1" thickBot="1" thickTop="1">
      <c r="B61" s="4" t="s">
        <v>38</v>
      </c>
      <c r="G61" s="19">
        <v>199.91512554772143</v>
      </c>
      <c r="I61" s="19">
        <v>0</v>
      </c>
    </row>
    <row r="62" spans="2:9" ht="17.25" thickBot="1" thickTop="1">
      <c r="B62" s="4" t="s">
        <v>39</v>
      </c>
      <c r="G62" s="19">
        <v>399.83025109544286</v>
      </c>
      <c r="I62" s="19">
        <v>0</v>
      </c>
    </row>
    <row r="63" spans="2:9" ht="15" customHeight="1" thickBot="1" thickTop="1">
      <c r="B63" s="4" t="s">
        <v>51</v>
      </c>
      <c r="G63" s="19">
        <v>161</v>
      </c>
      <c r="I63" s="19">
        <v>369</v>
      </c>
    </row>
    <row r="64" spans="1:9" s="36" customFormat="1" ht="15" customHeight="1" thickTop="1">
      <c r="A64" s="35"/>
      <c r="B64" s="35" t="s">
        <v>59</v>
      </c>
      <c r="C64" s="35"/>
      <c r="D64" s="35"/>
      <c r="E64" s="35"/>
      <c r="F64" s="35"/>
      <c r="G64" s="17"/>
      <c r="H64" s="17"/>
      <c r="I64" s="17"/>
    </row>
    <row r="65" spans="3:9" ht="16.5" thickBot="1">
      <c r="C65" s="4" t="s">
        <v>60</v>
      </c>
      <c r="G65" s="19">
        <v>0</v>
      </c>
      <c r="I65" s="19">
        <v>6260</v>
      </c>
    </row>
    <row r="66" ht="16.5" thickTop="1"/>
    <row r="68" ht="15" customHeight="1">
      <c r="A68" s="29" t="s">
        <v>52</v>
      </c>
    </row>
    <row r="69" ht="15" customHeight="1"/>
  </sheetData>
  <sheetProtection/>
  <printOptions horizontalCentered="1" verticalCentered="1"/>
  <pageMargins left="0.5511811023622047" right="0.2755905511811024" top="0.35433070866141736" bottom="0.19" header="0.31496062992125984" footer="0.17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zoomScale="75" zoomScaleNormal="75" zoomScalePageLayoutView="0" workbookViewId="0" topLeftCell="A1">
      <selection activeCell="K9" sqref="K9:L89"/>
    </sheetView>
  </sheetViews>
  <sheetFormatPr defaultColWidth="12" defaultRowHeight="12.75"/>
  <cols>
    <col min="1" max="2" width="3.16015625" style="97" customWidth="1"/>
    <col min="3" max="3" width="2.66015625" style="97" customWidth="1"/>
    <col min="4" max="4" width="3.16015625" style="97" customWidth="1"/>
    <col min="5" max="5" width="105.33203125" style="97" customWidth="1"/>
    <col min="6" max="6" width="15.33203125" style="66" hidden="1" customWidth="1"/>
    <col min="7" max="7" width="32" style="98" customWidth="1"/>
    <col min="8" max="8" width="2.16015625" style="98" customWidth="1"/>
    <col min="9" max="9" width="29.33203125" style="98" customWidth="1"/>
    <col min="10" max="10" width="4.5" style="61" customWidth="1"/>
    <col min="11" max="11" width="14.16015625" style="99" customWidth="1"/>
    <col min="12" max="12" width="16.66015625" style="99" customWidth="1"/>
    <col min="13" max="13" width="4.16015625" style="61" customWidth="1"/>
    <col min="14" max="16384" width="12" style="61" customWidth="1"/>
  </cols>
  <sheetData>
    <row r="1" spans="1:9" ht="15">
      <c r="A1" s="57"/>
      <c r="B1" s="57"/>
      <c r="C1" s="57"/>
      <c r="D1" s="57"/>
      <c r="E1" s="57"/>
      <c r="F1" s="58"/>
      <c r="G1" s="59"/>
      <c r="H1" s="59"/>
      <c r="I1" s="60"/>
    </row>
    <row r="2" spans="1:9" ht="15" customHeight="1">
      <c r="A2" s="151" t="s">
        <v>65</v>
      </c>
      <c r="B2" s="151"/>
      <c r="C2" s="151"/>
      <c r="D2" s="151"/>
      <c r="E2" s="151"/>
      <c r="F2" s="151"/>
      <c r="G2" s="151"/>
      <c r="H2" s="151"/>
      <c r="I2" s="151"/>
    </row>
    <row r="3" spans="1:9" ht="15" customHeight="1">
      <c r="A3" s="150" t="s">
        <v>238</v>
      </c>
      <c r="B3" s="150"/>
      <c r="C3" s="150"/>
      <c r="D3" s="150"/>
      <c r="E3" s="150"/>
      <c r="F3" s="150"/>
      <c r="G3" s="150"/>
      <c r="H3" s="150"/>
      <c r="I3" s="150"/>
    </row>
    <row r="4" spans="1:9" ht="18" customHeight="1">
      <c r="A4" s="62"/>
      <c r="B4" s="63"/>
      <c r="C4" s="63"/>
      <c r="D4" s="63"/>
      <c r="E4" s="63"/>
      <c r="F4" s="64"/>
      <c r="G4" s="65"/>
      <c r="H4" s="65"/>
      <c r="I4" s="65"/>
    </row>
    <row r="5" spans="1:9" ht="18" customHeight="1">
      <c r="A5" s="62"/>
      <c r="B5" s="63"/>
      <c r="C5" s="63"/>
      <c r="D5" s="63"/>
      <c r="E5" s="63"/>
      <c r="G5" s="67" t="s">
        <v>239</v>
      </c>
      <c r="H5" s="68"/>
      <c r="I5" s="67" t="s">
        <v>214</v>
      </c>
    </row>
    <row r="6" spans="1:9" ht="18" customHeight="1">
      <c r="A6" s="62"/>
      <c r="B6" s="63"/>
      <c r="C6" s="63"/>
      <c r="D6" s="63"/>
      <c r="E6" s="63"/>
      <c r="F6" s="64"/>
      <c r="G6" s="69" t="s">
        <v>240</v>
      </c>
      <c r="H6" s="68"/>
      <c r="I6" s="69" t="s">
        <v>215</v>
      </c>
    </row>
    <row r="7" spans="1:9" ht="18" customHeight="1">
      <c r="A7" s="62"/>
      <c r="B7" s="63"/>
      <c r="C7" s="63"/>
      <c r="D7" s="63"/>
      <c r="E7" s="63"/>
      <c r="F7" s="70" t="s">
        <v>105</v>
      </c>
      <c r="G7" s="71" t="s">
        <v>241</v>
      </c>
      <c r="H7" s="68"/>
      <c r="I7" s="71" t="s">
        <v>242</v>
      </c>
    </row>
    <row r="8" spans="1:9" ht="15" customHeight="1">
      <c r="A8" s="72"/>
      <c r="B8" s="72"/>
      <c r="C8" s="72"/>
      <c r="D8" s="72"/>
      <c r="E8" s="72"/>
      <c r="F8" s="73"/>
      <c r="G8" s="74" t="s">
        <v>100</v>
      </c>
      <c r="H8" s="69"/>
      <c r="I8" s="74" t="str">
        <f>+G8</f>
        <v>€ Tsd.</v>
      </c>
    </row>
    <row r="9" spans="1:12" ht="15" customHeight="1">
      <c r="A9" s="57"/>
      <c r="B9" s="57"/>
      <c r="C9" s="57"/>
      <c r="D9" s="57"/>
      <c r="E9" s="57"/>
      <c r="F9" s="75"/>
      <c r="G9" s="59"/>
      <c r="H9" s="59"/>
      <c r="I9" s="59"/>
      <c r="K9" s="61"/>
      <c r="L9" s="61"/>
    </row>
    <row r="10" spans="1:12" ht="15" customHeight="1">
      <c r="A10" s="76" t="s">
        <v>78</v>
      </c>
      <c r="B10" s="76"/>
      <c r="C10" s="76"/>
      <c r="D10" s="76"/>
      <c r="E10" s="76"/>
      <c r="F10" s="132"/>
      <c r="G10" s="77"/>
      <c r="H10" s="77"/>
      <c r="I10" s="77"/>
      <c r="K10" s="61"/>
      <c r="L10" s="61"/>
    </row>
    <row r="11" spans="1:12" ht="15" customHeight="1">
      <c r="A11" s="76"/>
      <c r="B11" s="76"/>
      <c r="C11" s="76"/>
      <c r="D11" s="76"/>
      <c r="E11" s="76"/>
      <c r="F11" s="132"/>
      <c r="G11" s="114"/>
      <c r="H11" s="77"/>
      <c r="I11" s="77"/>
      <c r="K11" s="61"/>
      <c r="L11" s="61"/>
    </row>
    <row r="12" spans="1:12" ht="15">
      <c r="A12" s="57"/>
      <c r="B12" s="78" t="s">
        <v>80</v>
      </c>
      <c r="C12" s="78"/>
      <c r="D12" s="78"/>
      <c r="E12" s="78"/>
      <c r="F12" s="132"/>
      <c r="G12" s="135">
        <f>16905+1066</f>
        <v>17971</v>
      </c>
      <c r="H12" s="80"/>
      <c r="I12" s="135">
        <v>14589</v>
      </c>
      <c r="K12" s="61"/>
      <c r="L12" s="61"/>
    </row>
    <row r="13" spans="1:12" ht="14.25">
      <c r="A13" s="57"/>
      <c r="B13" s="57"/>
      <c r="C13" s="57"/>
      <c r="D13" s="57"/>
      <c r="E13" s="57"/>
      <c r="F13" s="75"/>
      <c r="G13" s="136"/>
      <c r="H13" s="59"/>
      <c r="I13" s="136"/>
      <c r="K13" s="61"/>
      <c r="L13" s="61"/>
    </row>
    <row r="14" spans="1:12" ht="14.25">
      <c r="A14" s="57"/>
      <c r="B14" s="82" t="s">
        <v>81</v>
      </c>
      <c r="C14" s="83"/>
      <c r="D14" s="83"/>
      <c r="E14" s="83"/>
      <c r="F14" s="145"/>
      <c r="G14" s="112"/>
      <c r="H14" s="59"/>
      <c r="I14" s="112"/>
      <c r="K14" s="61"/>
      <c r="L14" s="61"/>
    </row>
    <row r="15" spans="1:12" ht="12.75" customHeight="1">
      <c r="A15" s="57"/>
      <c r="B15" s="82" t="s">
        <v>6</v>
      </c>
      <c r="C15" s="83"/>
      <c r="D15" s="83"/>
      <c r="E15" s="83"/>
      <c r="F15" s="145"/>
      <c r="G15" s="112"/>
      <c r="H15" s="59"/>
      <c r="I15" s="112"/>
      <c r="K15" s="61"/>
      <c r="L15" s="61"/>
    </row>
    <row r="16" spans="1:12" ht="12.75" customHeight="1">
      <c r="A16" s="57"/>
      <c r="B16" s="82"/>
      <c r="C16" s="83"/>
      <c r="D16" s="83"/>
      <c r="E16" s="83"/>
      <c r="F16" s="145"/>
      <c r="G16" s="112"/>
      <c r="H16" s="59"/>
      <c r="I16" s="112"/>
      <c r="K16" s="61"/>
      <c r="L16" s="61"/>
    </row>
    <row r="17" spans="1:12" ht="14.25">
      <c r="A17" s="57"/>
      <c r="B17" s="82" t="s">
        <v>109</v>
      </c>
      <c r="C17" s="83"/>
      <c r="D17" s="83"/>
      <c r="E17" s="83"/>
      <c r="F17" s="145" t="s">
        <v>127</v>
      </c>
      <c r="G17" s="112">
        <v>7776</v>
      </c>
      <c r="H17" s="59"/>
      <c r="I17" s="112">
        <v>7899</v>
      </c>
      <c r="K17" s="61"/>
      <c r="L17" s="61"/>
    </row>
    <row r="18" spans="1:12" ht="14.25">
      <c r="A18" s="129"/>
      <c r="B18" s="82" t="s">
        <v>175</v>
      </c>
      <c r="C18" s="83"/>
      <c r="D18" s="83"/>
      <c r="E18" s="83"/>
      <c r="F18" s="145" t="s">
        <v>202</v>
      </c>
      <c r="G18" s="112">
        <v>418</v>
      </c>
      <c r="H18" s="59"/>
      <c r="I18" s="112">
        <v>444</v>
      </c>
      <c r="K18" s="61"/>
      <c r="L18" s="144"/>
    </row>
    <row r="19" spans="1:12" ht="14.25">
      <c r="A19" s="129"/>
      <c r="B19" s="82" t="s">
        <v>183</v>
      </c>
      <c r="C19" s="83"/>
      <c r="D19" s="83"/>
      <c r="E19" s="83"/>
      <c r="F19" s="145" t="s">
        <v>204</v>
      </c>
      <c r="G19" s="112">
        <v>0</v>
      </c>
      <c r="H19" s="59"/>
      <c r="I19" s="112">
        <v>5</v>
      </c>
      <c r="K19" s="61"/>
      <c r="L19" s="144"/>
    </row>
    <row r="20" spans="1:12" ht="15" customHeight="1">
      <c r="A20" s="57"/>
      <c r="B20" s="57" t="s">
        <v>7</v>
      </c>
      <c r="C20" s="57"/>
      <c r="D20" s="57"/>
      <c r="E20" s="57"/>
      <c r="F20" s="145" t="s">
        <v>205</v>
      </c>
      <c r="G20" s="112">
        <v>4433</v>
      </c>
      <c r="H20" s="59"/>
      <c r="I20" s="112">
        <v>5166</v>
      </c>
      <c r="K20" s="61"/>
      <c r="L20" s="61"/>
    </row>
    <row r="21" spans="1:12" ht="15" customHeight="1" hidden="1">
      <c r="A21" s="57"/>
      <c r="B21" s="57" t="s">
        <v>130</v>
      </c>
      <c r="C21" s="57"/>
      <c r="D21" s="57"/>
      <c r="E21" s="57"/>
      <c r="F21" s="145" t="s">
        <v>139</v>
      </c>
      <c r="G21" s="112"/>
      <c r="H21" s="59"/>
      <c r="I21" s="137"/>
      <c r="K21" s="61"/>
      <c r="L21" s="61"/>
    </row>
    <row r="22" spans="1:12" ht="15" customHeight="1" hidden="1">
      <c r="A22" s="57"/>
      <c r="B22" s="57" t="s">
        <v>103</v>
      </c>
      <c r="C22" s="57"/>
      <c r="D22" s="57"/>
      <c r="E22" s="57"/>
      <c r="F22" s="75" t="s">
        <v>106</v>
      </c>
      <c r="G22" s="112"/>
      <c r="H22" s="59"/>
      <c r="I22" s="137"/>
      <c r="K22" s="61"/>
      <c r="L22" s="61"/>
    </row>
    <row r="23" spans="1:12" ht="15" customHeight="1">
      <c r="A23" s="57"/>
      <c r="B23" s="57" t="s">
        <v>203</v>
      </c>
      <c r="C23" s="57"/>
      <c r="D23" s="57"/>
      <c r="E23" s="57"/>
      <c r="F23" s="75"/>
      <c r="G23" s="112">
        <v>34</v>
      </c>
      <c r="H23" s="59"/>
      <c r="I23" s="112">
        <v>278</v>
      </c>
      <c r="K23" s="61"/>
      <c r="L23" s="61"/>
    </row>
    <row r="24" spans="1:12" ht="15" customHeight="1" hidden="1">
      <c r="A24" s="57"/>
      <c r="B24" s="57" t="s">
        <v>223</v>
      </c>
      <c r="C24" s="57"/>
      <c r="D24" s="57"/>
      <c r="E24" s="57"/>
      <c r="F24" s="75" t="s">
        <v>188</v>
      </c>
      <c r="G24" s="112"/>
      <c r="H24" s="59"/>
      <c r="I24" s="112">
        <v>0</v>
      </c>
      <c r="K24" s="61"/>
      <c r="L24" s="61"/>
    </row>
    <row r="25" spans="1:12" ht="15" customHeight="1">
      <c r="A25" s="57"/>
      <c r="B25" s="57" t="s">
        <v>190</v>
      </c>
      <c r="C25" s="57"/>
      <c r="D25" s="57"/>
      <c r="E25" s="57"/>
      <c r="F25" s="75"/>
      <c r="G25" s="112">
        <v>338</v>
      </c>
      <c r="H25" s="59"/>
      <c r="I25" s="112">
        <v>806</v>
      </c>
      <c r="K25" s="61"/>
      <c r="L25" s="61"/>
    </row>
    <row r="26" spans="1:12" ht="15" customHeight="1">
      <c r="A26" s="57"/>
      <c r="B26" s="57" t="s">
        <v>108</v>
      </c>
      <c r="C26" s="57"/>
      <c r="D26" s="57"/>
      <c r="E26" s="57"/>
      <c r="F26" s="75"/>
      <c r="G26" s="148">
        <f>-1237+510</f>
        <v>-727</v>
      </c>
      <c r="H26" s="59"/>
      <c r="I26" s="112">
        <v>-566</v>
      </c>
      <c r="K26" s="61"/>
      <c r="L26" s="61"/>
    </row>
    <row r="27" spans="1:12" ht="15" customHeight="1">
      <c r="A27" s="57"/>
      <c r="B27" s="57" t="s">
        <v>129</v>
      </c>
      <c r="C27" s="57"/>
      <c r="D27" s="57"/>
      <c r="E27" s="57"/>
      <c r="F27" s="75"/>
      <c r="G27" s="112">
        <v>125</v>
      </c>
      <c r="H27" s="59"/>
      <c r="I27" s="112">
        <v>2541</v>
      </c>
      <c r="K27" s="61"/>
      <c r="L27" s="61"/>
    </row>
    <row r="28" spans="1:12" ht="15" customHeight="1">
      <c r="A28" s="57"/>
      <c r="B28" s="57" t="s">
        <v>110</v>
      </c>
      <c r="C28" s="57"/>
      <c r="D28" s="57"/>
      <c r="E28" s="57"/>
      <c r="F28" s="75"/>
      <c r="G28" s="112">
        <v>-11681</v>
      </c>
      <c r="H28" s="59"/>
      <c r="I28" s="112">
        <v>-15915</v>
      </c>
      <c r="K28" s="61"/>
      <c r="L28" s="61"/>
    </row>
    <row r="29" spans="1:12" ht="25.5" customHeight="1" hidden="1">
      <c r="A29" s="57"/>
      <c r="B29" s="149" t="s">
        <v>156</v>
      </c>
      <c r="C29" s="149"/>
      <c r="D29" s="149"/>
      <c r="E29" s="149"/>
      <c r="F29" s="75"/>
      <c r="G29" s="112"/>
      <c r="H29" s="59"/>
      <c r="I29" s="112"/>
      <c r="K29" s="61"/>
      <c r="L29" s="61"/>
    </row>
    <row r="30" spans="1:12" ht="15" customHeight="1">
      <c r="A30" s="57"/>
      <c r="B30" s="57"/>
      <c r="C30" s="57"/>
      <c r="D30" s="57"/>
      <c r="E30" s="57"/>
      <c r="F30" s="75"/>
      <c r="G30" s="112"/>
      <c r="H30" s="59"/>
      <c r="I30" s="112"/>
      <c r="K30" s="61"/>
      <c r="L30" s="61"/>
    </row>
    <row r="31" spans="1:12" ht="15" customHeight="1">
      <c r="A31" s="57"/>
      <c r="B31" s="57" t="s">
        <v>119</v>
      </c>
      <c r="C31" s="57"/>
      <c r="D31" s="57"/>
      <c r="E31" s="57"/>
      <c r="F31" s="75"/>
      <c r="G31" s="112"/>
      <c r="H31" s="59"/>
      <c r="I31" s="112"/>
      <c r="K31" s="61"/>
      <c r="L31" s="61"/>
    </row>
    <row r="32" spans="1:12" ht="15" customHeight="1">
      <c r="A32" s="57"/>
      <c r="B32" s="57"/>
      <c r="C32" s="57"/>
      <c r="D32" s="57"/>
      <c r="E32" s="57"/>
      <c r="F32" s="75"/>
      <c r="G32" s="112"/>
      <c r="H32" s="59"/>
      <c r="I32" s="112"/>
      <c r="K32" s="61"/>
      <c r="L32" s="61"/>
    </row>
    <row r="33" spans="1:12" ht="15" customHeight="1">
      <c r="A33" s="57"/>
      <c r="B33" s="57"/>
      <c r="C33" s="57" t="s">
        <v>66</v>
      </c>
      <c r="D33" s="57"/>
      <c r="E33" s="57"/>
      <c r="F33" s="75" t="s">
        <v>213</v>
      </c>
      <c r="G33" s="112">
        <v>-1291</v>
      </c>
      <c r="H33" s="59"/>
      <c r="I33" s="112">
        <v>-5718</v>
      </c>
      <c r="K33" s="61"/>
      <c r="L33" s="61"/>
    </row>
    <row r="34" spans="1:12" ht="15" customHeight="1">
      <c r="A34" s="57"/>
      <c r="B34" s="57"/>
      <c r="C34" s="57" t="s">
        <v>67</v>
      </c>
      <c r="D34" s="57"/>
      <c r="E34" s="57"/>
      <c r="F34" s="75" t="s">
        <v>206</v>
      </c>
      <c r="G34" s="112">
        <v>-2318</v>
      </c>
      <c r="H34" s="59"/>
      <c r="I34" s="112">
        <v>-5539</v>
      </c>
      <c r="K34" s="61"/>
      <c r="L34" s="61"/>
    </row>
    <row r="35" spans="1:12" ht="15" customHeight="1">
      <c r="A35" s="57"/>
      <c r="B35" s="57"/>
      <c r="C35" s="57" t="s">
        <v>131</v>
      </c>
      <c r="D35" s="57"/>
      <c r="E35" s="57"/>
      <c r="F35" s="75" t="s">
        <v>231</v>
      </c>
      <c r="G35" s="112">
        <v>-943</v>
      </c>
      <c r="H35" s="59"/>
      <c r="I35" s="112">
        <v>-1628</v>
      </c>
      <c r="K35" s="61"/>
      <c r="L35" s="61"/>
    </row>
    <row r="36" spans="1:12" ht="15" customHeight="1">
      <c r="A36" s="57"/>
      <c r="B36" s="57"/>
      <c r="C36" s="57" t="s">
        <v>68</v>
      </c>
      <c r="D36" s="57"/>
      <c r="E36" s="57"/>
      <c r="F36" s="75"/>
      <c r="G36" s="112">
        <f>-8760+1</f>
        <v>-8759</v>
      </c>
      <c r="H36" s="59"/>
      <c r="I36" s="112">
        <v>-10607</v>
      </c>
      <c r="K36" s="61"/>
      <c r="L36" s="61"/>
    </row>
    <row r="37" spans="1:12" ht="15" customHeight="1" hidden="1">
      <c r="A37" s="57"/>
      <c r="B37" s="57"/>
      <c r="C37" s="57" t="s">
        <v>107</v>
      </c>
      <c r="D37" s="57"/>
      <c r="E37" s="57"/>
      <c r="F37" s="146"/>
      <c r="G37" s="112"/>
      <c r="H37" s="59"/>
      <c r="I37" s="112"/>
      <c r="K37" s="61"/>
      <c r="L37" s="61"/>
    </row>
    <row r="38" spans="1:12" ht="15" customHeight="1">
      <c r="A38" s="57"/>
      <c r="B38" s="57"/>
      <c r="C38" s="57" t="s">
        <v>115</v>
      </c>
      <c r="D38" s="57"/>
      <c r="E38" s="57"/>
      <c r="F38" s="146" t="s">
        <v>232</v>
      </c>
      <c r="G38" s="148">
        <f>-758-510+124-186</f>
        <v>-1330</v>
      </c>
      <c r="H38" s="59"/>
      <c r="I38" s="112">
        <v>-2283</v>
      </c>
      <c r="K38" s="61"/>
      <c r="L38" s="61"/>
    </row>
    <row r="39" spans="1:12" ht="15" customHeight="1">
      <c r="A39" s="57"/>
      <c r="B39" s="57"/>
      <c r="C39" s="129" t="s">
        <v>132</v>
      </c>
      <c r="D39" s="129"/>
      <c r="E39" s="129"/>
      <c r="F39" s="75" t="s">
        <v>208</v>
      </c>
      <c r="G39" s="112">
        <f>5499</f>
        <v>5499</v>
      </c>
      <c r="H39" s="59"/>
      <c r="I39" s="112">
        <v>8305</v>
      </c>
      <c r="K39" s="61"/>
      <c r="L39" s="61"/>
    </row>
    <row r="40" spans="1:12" ht="15" customHeight="1">
      <c r="A40" s="57"/>
      <c r="B40" s="57"/>
      <c r="C40" s="57"/>
      <c r="D40" s="57"/>
      <c r="E40" s="57"/>
      <c r="F40" s="75"/>
      <c r="G40" s="112"/>
      <c r="H40" s="59"/>
      <c r="I40" s="112"/>
      <c r="K40" s="61"/>
      <c r="L40" s="61"/>
    </row>
    <row r="41" spans="1:12" ht="15" customHeight="1">
      <c r="A41" s="84"/>
      <c r="B41" s="84" t="s">
        <v>19</v>
      </c>
      <c r="C41" s="84"/>
      <c r="D41" s="84"/>
      <c r="E41" s="84"/>
      <c r="F41" s="75"/>
      <c r="G41" s="138">
        <f>SUM(G17:G40)</f>
        <v>-8426</v>
      </c>
      <c r="H41" s="85"/>
      <c r="I41" s="138">
        <f>SUM(I17:I40)</f>
        <v>-16812</v>
      </c>
      <c r="J41" s="86"/>
      <c r="K41" s="86"/>
      <c r="L41" s="61"/>
    </row>
    <row r="42" spans="1:12" ht="18.75" customHeight="1">
      <c r="A42" s="76"/>
      <c r="B42" s="76" t="s">
        <v>98</v>
      </c>
      <c r="C42" s="76"/>
      <c r="D42" s="76"/>
      <c r="E42" s="76"/>
      <c r="F42" s="132"/>
      <c r="G42" s="139">
        <f>+G12+G41</f>
        <v>9545</v>
      </c>
      <c r="H42" s="87"/>
      <c r="I42" s="139">
        <f>+I12+I41</f>
        <v>-2223</v>
      </c>
      <c r="J42" s="88"/>
      <c r="K42" s="88"/>
      <c r="L42" s="61"/>
    </row>
    <row r="43" spans="1:12" ht="18.75" customHeight="1">
      <c r="A43" s="84"/>
      <c r="B43" s="84"/>
      <c r="C43" s="84"/>
      <c r="D43" s="84"/>
      <c r="E43" s="84"/>
      <c r="F43" s="75"/>
      <c r="G43" s="123"/>
      <c r="H43" s="89"/>
      <c r="I43" s="123"/>
      <c r="K43" s="61"/>
      <c r="L43" s="61"/>
    </row>
    <row r="44" spans="1:12" ht="15" customHeight="1">
      <c r="A44" s="78" t="s">
        <v>79</v>
      </c>
      <c r="B44" s="57"/>
      <c r="C44" s="57"/>
      <c r="D44" s="57"/>
      <c r="E44" s="57"/>
      <c r="F44" s="75"/>
      <c r="G44" s="112"/>
      <c r="H44" s="59"/>
      <c r="I44" s="112"/>
      <c r="K44" s="61"/>
      <c r="L44" s="61"/>
    </row>
    <row r="45" spans="1:12" ht="15" customHeight="1">
      <c r="A45" s="78"/>
      <c r="B45" s="57"/>
      <c r="C45" s="57"/>
      <c r="D45" s="57"/>
      <c r="E45" s="57"/>
      <c r="F45" s="75"/>
      <c r="G45" s="112"/>
      <c r="H45" s="59"/>
      <c r="I45" s="112"/>
      <c r="K45" s="61"/>
      <c r="L45" s="61"/>
    </row>
    <row r="46" spans="1:12" ht="15" customHeight="1" hidden="1">
      <c r="A46" s="57"/>
      <c r="B46" s="57" t="s">
        <v>111</v>
      </c>
      <c r="C46" s="57"/>
      <c r="D46" s="57"/>
      <c r="E46" s="57"/>
      <c r="F46" s="75"/>
      <c r="G46" s="112">
        <v>0</v>
      </c>
      <c r="H46" s="59"/>
      <c r="I46" s="137">
        <v>0</v>
      </c>
      <c r="K46" s="61"/>
      <c r="L46" s="61"/>
    </row>
    <row r="47" spans="1:12" ht="15" customHeight="1">
      <c r="A47" s="57"/>
      <c r="B47" s="57" t="s">
        <v>69</v>
      </c>
      <c r="C47" s="57"/>
      <c r="D47" s="57"/>
      <c r="E47" s="57"/>
      <c r="F47" s="75" t="s">
        <v>157</v>
      </c>
      <c r="G47" s="112">
        <v>-3400</v>
      </c>
      <c r="H47" s="59"/>
      <c r="I47" s="112">
        <v>-907</v>
      </c>
      <c r="K47" s="61"/>
      <c r="L47" s="61"/>
    </row>
    <row r="48" spans="1:12" ht="15" customHeight="1">
      <c r="A48" s="57"/>
      <c r="B48" s="57" t="s">
        <v>237</v>
      </c>
      <c r="C48" s="57"/>
      <c r="D48" s="57"/>
      <c r="E48" s="57"/>
      <c r="F48" s="75" t="s">
        <v>128</v>
      </c>
      <c r="G48" s="112">
        <v>-18</v>
      </c>
      <c r="H48" s="59"/>
      <c r="I48" s="112">
        <v>-26</v>
      </c>
      <c r="K48" s="61"/>
      <c r="L48" s="61"/>
    </row>
    <row r="49" spans="1:12" ht="15" customHeight="1">
      <c r="A49" s="57"/>
      <c r="B49" s="57" t="s">
        <v>140</v>
      </c>
      <c r="C49" s="57"/>
      <c r="D49" s="57"/>
      <c r="E49" s="57"/>
      <c r="F49" s="75" t="s">
        <v>158</v>
      </c>
      <c r="G49" s="112">
        <v>-75</v>
      </c>
      <c r="H49" s="59"/>
      <c r="I49" s="112">
        <v>-3882</v>
      </c>
      <c r="K49" s="61"/>
      <c r="L49" s="61"/>
    </row>
    <row r="50" spans="1:12" ht="15" customHeight="1">
      <c r="A50" s="57"/>
      <c r="B50" s="57" t="s">
        <v>200</v>
      </c>
      <c r="C50" s="57"/>
      <c r="D50" s="57"/>
      <c r="E50" s="57"/>
      <c r="F50" s="75"/>
      <c r="G50" s="112">
        <v>23</v>
      </c>
      <c r="H50" s="59"/>
      <c r="I50" s="112">
        <v>163</v>
      </c>
      <c r="K50" s="61"/>
      <c r="L50" s="61"/>
    </row>
    <row r="51" spans="1:12" ht="15" customHeight="1">
      <c r="A51" s="57"/>
      <c r="B51" s="57" t="s">
        <v>216</v>
      </c>
      <c r="C51" s="57"/>
      <c r="D51" s="57"/>
      <c r="E51" s="57"/>
      <c r="F51" s="75"/>
      <c r="G51" s="112">
        <v>0</v>
      </c>
      <c r="H51" s="59"/>
      <c r="I51" s="112">
        <v>49</v>
      </c>
      <c r="K51" s="61"/>
      <c r="L51" s="61"/>
    </row>
    <row r="52" spans="1:12" ht="15" customHeight="1" hidden="1">
      <c r="A52" s="57"/>
      <c r="B52" s="57" t="s">
        <v>225</v>
      </c>
      <c r="C52" s="57"/>
      <c r="D52" s="57"/>
      <c r="E52" s="57"/>
      <c r="F52" s="75"/>
      <c r="G52" s="112"/>
      <c r="H52" s="59"/>
      <c r="I52" s="112">
        <v>0</v>
      </c>
      <c r="K52" s="61"/>
      <c r="L52" s="61"/>
    </row>
    <row r="53" spans="1:12" ht="15" customHeight="1" hidden="1">
      <c r="A53" s="57"/>
      <c r="B53" s="57" t="s">
        <v>161</v>
      </c>
      <c r="C53" s="57"/>
      <c r="D53" s="57"/>
      <c r="E53" s="57"/>
      <c r="F53" s="75" t="s">
        <v>207</v>
      </c>
      <c r="G53" s="112"/>
      <c r="H53" s="59"/>
      <c r="I53" s="112"/>
      <c r="K53" s="61"/>
      <c r="L53" s="61"/>
    </row>
    <row r="54" spans="1:12" ht="15" customHeight="1" hidden="1">
      <c r="A54" s="57"/>
      <c r="B54" s="57" t="s">
        <v>104</v>
      </c>
      <c r="C54" s="57"/>
      <c r="D54" s="57"/>
      <c r="E54" s="57"/>
      <c r="F54" s="75"/>
      <c r="G54" s="112"/>
      <c r="H54" s="59"/>
      <c r="I54" s="112"/>
      <c r="K54" s="61"/>
      <c r="L54" s="61"/>
    </row>
    <row r="55" spans="1:12" ht="15" customHeight="1" hidden="1">
      <c r="A55" s="57"/>
      <c r="B55" s="57" t="s">
        <v>198</v>
      </c>
      <c r="C55" s="57"/>
      <c r="D55" s="57"/>
      <c r="E55" s="57"/>
      <c r="F55" s="75" t="s">
        <v>208</v>
      </c>
      <c r="G55" s="112"/>
      <c r="H55" s="59"/>
      <c r="I55" s="112"/>
      <c r="K55" s="61"/>
      <c r="L55" s="61"/>
    </row>
    <row r="56" spans="1:12" ht="30" customHeight="1" hidden="1">
      <c r="A56" s="57"/>
      <c r="B56" s="149" t="s">
        <v>152</v>
      </c>
      <c r="C56" s="149"/>
      <c r="D56" s="149"/>
      <c r="E56" s="149"/>
      <c r="F56" s="146"/>
      <c r="G56" s="112"/>
      <c r="H56" s="59"/>
      <c r="I56" s="112"/>
      <c r="K56" s="61"/>
      <c r="L56" s="61"/>
    </row>
    <row r="57" spans="1:12" ht="15.75" customHeight="1">
      <c r="A57" s="57"/>
      <c r="B57" s="57" t="s">
        <v>250</v>
      </c>
      <c r="C57" s="57"/>
      <c r="D57" s="57"/>
      <c r="E57" s="57"/>
      <c r="F57" s="146"/>
      <c r="G57" s="112">
        <v>-12759</v>
      </c>
      <c r="H57" s="59"/>
      <c r="I57" s="112">
        <v>0</v>
      </c>
      <c r="K57" s="61"/>
      <c r="L57" s="61"/>
    </row>
    <row r="58" spans="1:12" ht="15" customHeight="1" hidden="1">
      <c r="A58" s="57"/>
      <c r="B58" s="57" t="s">
        <v>112</v>
      </c>
      <c r="C58" s="57"/>
      <c r="D58" s="57"/>
      <c r="E58" s="57"/>
      <c r="F58" s="146" t="s">
        <v>187</v>
      </c>
      <c r="G58" s="112"/>
      <c r="H58" s="59"/>
      <c r="I58" s="112"/>
      <c r="K58" s="61"/>
      <c r="L58" s="61"/>
    </row>
    <row r="59" spans="1:12" ht="15" customHeight="1" hidden="1">
      <c r="A59" s="57"/>
      <c r="B59" s="57" t="s">
        <v>216</v>
      </c>
      <c r="C59" s="57"/>
      <c r="D59" s="57"/>
      <c r="E59" s="57"/>
      <c r="F59" s="146"/>
      <c r="G59" s="112">
        <v>0</v>
      </c>
      <c r="H59" s="59"/>
      <c r="I59" s="112">
        <v>0</v>
      </c>
      <c r="K59" s="61"/>
      <c r="L59" s="61"/>
    </row>
    <row r="60" spans="1:12" ht="15" customHeight="1" hidden="1">
      <c r="A60" s="57"/>
      <c r="B60" s="57" t="s">
        <v>211</v>
      </c>
      <c r="C60" s="57"/>
      <c r="D60" s="57"/>
      <c r="E60" s="57"/>
      <c r="F60" s="146" t="s">
        <v>188</v>
      </c>
      <c r="G60" s="112">
        <v>0</v>
      </c>
      <c r="H60" s="59"/>
      <c r="I60" s="112">
        <v>0</v>
      </c>
      <c r="K60" s="61"/>
      <c r="L60" s="61"/>
    </row>
    <row r="61" spans="1:12" ht="14.25" hidden="1">
      <c r="A61" s="57"/>
      <c r="B61" s="57"/>
      <c r="C61" s="152"/>
      <c r="D61" s="153"/>
      <c r="E61" s="153"/>
      <c r="F61" s="146"/>
      <c r="G61" s="112"/>
      <c r="H61" s="59"/>
      <c r="I61" s="112"/>
      <c r="K61" s="61"/>
      <c r="L61" s="61"/>
    </row>
    <row r="62" spans="1:12" ht="14.25" customHeight="1" hidden="1">
      <c r="A62" s="57"/>
      <c r="B62" s="129" t="s">
        <v>197</v>
      </c>
      <c r="C62" s="129"/>
      <c r="D62" s="129"/>
      <c r="E62" s="129"/>
      <c r="F62" s="146" t="s">
        <v>188</v>
      </c>
      <c r="G62" s="112">
        <v>0</v>
      </c>
      <c r="H62" s="59"/>
      <c r="I62" s="112">
        <v>0</v>
      </c>
      <c r="K62" s="61"/>
      <c r="L62" s="61"/>
    </row>
    <row r="63" spans="1:12" ht="15" customHeight="1" hidden="1">
      <c r="A63" s="57"/>
      <c r="B63" s="57" t="s">
        <v>176</v>
      </c>
      <c r="C63" s="57"/>
      <c r="D63" s="57"/>
      <c r="E63" s="57"/>
      <c r="F63" s="146"/>
      <c r="G63" s="112">
        <v>0</v>
      </c>
      <c r="H63" s="59"/>
      <c r="I63" s="133">
        <v>0</v>
      </c>
      <c r="K63" s="61"/>
      <c r="L63" s="61"/>
    </row>
    <row r="64" spans="1:12" ht="15" customHeight="1">
      <c r="A64" s="57"/>
      <c r="B64" s="57"/>
      <c r="C64" s="57"/>
      <c r="D64" s="57"/>
      <c r="E64" s="57"/>
      <c r="F64" s="75"/>
      <c r="G64" s="112"/>
      <c r="H64" s="59"/>
      <c r="I64" s="133"/>
      <c r="K64" s="61"/>
      <c r="L64" s="61"/>
    </row>
    <row r="65" spans="1:12" ht="15" customHeight="1">
      <c r="A65" s="57"/>
      <c r="B65" s="76" t="s">
        <v>229</v>
      </c>
      <c r="C65" s="78"/>
      <c r="D65" s="78"/>
      <c r="E65" s="78"/>
      <c r="F65" s="132"/>
      <c r="G65" s="139">
        <f>SUM(G46:G62)</f>
        <v>-16229</v>
      </c>
      <c r="H65" s="90"/>
      <c r="I65" s="139">
        <f>SUM(I46:I62)</f>
        <v>-4603</v>
      </c>
      <c r="K65" s="61"/>
      <c r="L65" s="61"/>
    </row>
    <row r="66" spans="1:12" ht="15" customHeight="1">
      <c r="A66" s="57"/>
      <c r="B66" s="57"/>
      <c r="C66" s="57"/>
      <c r="D66" s="57"/>
      <c r="E66" s="57"/>
      <c r="F66" s="75"/>
      <c r="G66" s="123"/>
      <c r="H66" s="89"/>
      <c r="I66" s="134"/>
      <c r="K66" s="61"/>
      <c r="L66" s="61"/>
    </row>
    <row r="67" spans="1:12" ht="15" customHeight="1">
      <c r="A67" s="78" t="s">
        <v>83</v>
      </c>
      <c r="B67" s="57"/>
      <c r="C67" s="57"/>
      <c r="D67" s="57"/>
      <c r="E67" s="57"/>
      <c r="F67" s="75"/>
      <c r="G67" s="112"/>
      <c r="H67" s="59"/>
      <c r="I67" s="133"/>
      <c r="K67" s="61"/>
      <c r="L67" s="61"/>
    </row>
    <row r="68" spans="1:12" ht="15" customHeight="1">
      <c r="A68" s="57"/>
      <c r="B68" s="57" t="s">
        <v>163</v>
      </c>
      <c r="C68" s="57"/>
      <c r="D68" s="57"/>
      <c r="E68" s="57"/>
      <c r="F68" s="146"/>
      <c r="G68" s="112">
        <f>-204+186</f>
        <v>-18</v>
      </c>
      <c r="H68" s="59"/>
      <c r="I68" s="112">
        <v>34</v>
      </c>
      <c r="K68" s="61"/>
      <c r="L68" s="61"/>
    </row>
    <row r="69" spans="1:12" ht="15" customHeight="1">
      <c r="A69" s="57"/>
      <c r="B69" s="57" t="s">
        <v>164</v>
      </c>
      <c r="C69" s="57"/>
      <c r="D69" s="57"/>
      <c r="E69" s="57"/>
      <c r="F69" s="146" t="s">
        <v>233</v>
      </c>
      <c r="G69" s="148">
        <f>27-124</f>
        <v>-97</v>
      </c>
      <c r="H69" s="59"/>
      <c r="I69" s="112">
        <v>-70</v>
      </c>
      <c r="K69" s="61"/>
      <c r="L69" s="61"/>
    </row>
    <row r="70" spans="1:9" s="93" customFormat="1" ht="16.5" customHeight="1" hidden="1">
      <c r="A70" s="91"/>
      <c r="B70" s="149" t="s">
        <v>172</v>
      </c>
      <c r="C70" s="149"/>
      <c r="D70" s="149"/>
      <c r="E70" s="149"/>
      <c r="F70" s="147" t="s">
        <v>186</v>
      </c>
      <c r="G70" s="140"/>
      <c r="H70" s="92"/>
      <c r="I70" s="140"/>
    </row>
    <row r="71" spans="1:9" s="93" customFormat="1" ht="18" customHeight="1" hidden="1">
      <c r="A71" s="91"/>
      <c r="B71" s="149" t="s">
        <v>165</v>
      </c>
      <c r="C71" s="149"/>
      <c r="D71" s="149"/>
      <c r="E71" s="149"/>
      <c r="F71" s="147"/>
      <c r="G71" s="140"/>
      <c r="H71" s="92"/>
      <c r="I71" s="140"/>
    </row>
    <row r="72" spans="1:12" ht="15" customHeight="1" hidden="1">
      <c r="A72" s="57"/>
      <c r="B72" s="149" t="s">
        <v>173</v>
      </c>
      <c r="C72" s="149"/>
      <c r="D72" s="149"/>
      <c r="E72" s="149"/>
      <c r="F72" s="147" t="s">
        <v>234</v>
      </c>
      <c r="G72" s="140"/>
      <c r="H72" s="92"/>
      <c r="I72" s="140">
        <v>0</v>
      </c>
      <c r="K72" s="61"/>
      <c r="L72" s="61"/>
    </row>
    <row r="73" spans="1:12" ht="30" customHeight="1" hidden="1">
      <c r="A73" s="57"/>
      <c r="B73" s="149" t="s">
        <v>153</v>
      </c>
      <c r="C73" s="149"/>
      <c r="D73" s="149"/>
      <c r="E73" s="149"/>
      <c r="F73" s="147"/>
      <c r="G73" s="140"/>
      <c r="H73" s="92"/>
      <c r="I73" s="140"/>
      <c r="K73" s="61"/>
      <c r="L73" s="61"/>
    </row>
    <row r="74" spans="1:12" ht="15" customHeight="1">
      <c r="A74" s="57"/>
      <c r="B74" s="57" t="s">
        <v>185</v>
      </c>
      <c r="C74" s="57"/>
      <c r="D74" s="57"/>
      <c r="E74" s="57"/>
      <c r="F74" s="147" t="s">
        <v>186</v>
      </c>
      <c r="G74" s="112">
        <v>530</v>
      </c>
      <c r="H74" s="59"/>
      <c r="I74" s="112">
        <v>9230</v>
      </c>
      <c r="K74" s="61"/>
      <c r="L74" s="61"/>
    </row>
    <row r="75" spans="1:12" ht="15" customHeight="1">
      <c r="A75" s="57"/>
      <c r="B75" s="57" t="s">
        <v>159</v>
      </c>
      <c r="C75" s="57"/>
      <c r="D75" s="57"/>
      <c r="E75" s="57"/>
      <c r="F75" s="147" t="s">
        <v>186</v>
      </c>
      <c r="G75" s="112">
        <v>2120</v>
      </c>
      <c r="H75" s="59"/>
      <c r="I75" s="112">
        <v>503</v>
      </c>
      <c r="K75" s="61"/>
      <c r="L75" s="61"/>
    </row>
    <row r="76" spans="1:12" ht="15" customHeight="1" hidden="1">
      <c r="A76" s="57"/>
      <c r="B76" s="57" t="s">
        <v>141</v>
      </c>
      <c r="C76" s="57"/>
      <c r="D76" s="57"/>
      <c r="E76" s="57"/>
      <c r="F76" s="146"/>
      <c r="G76" s="112"/>
      <c r="H76" s="59"/>
      <c r="I76" s="112"/>
      <c r="K76" s="61"/>
      <c r="L76" s="61"/>
    </row>
    <row r="77" spans="1:12" ht="15" customHeight="1">
      <c r="A77" s="57"/>
      <c r="B77" s="57" t="s">
        <v>113</v>
      </c>
      <c r="C77" s="57"/>
      <c r="D77" s="57"/>
      <c r="E77" s="57"/>
      <c r="F77" s="75" t="s">
        <v>235</v>
      </c>
      <c r="G77" s="112">
        <v>-407</v>
      </c>
      <c r="H77" s="59"/>
      <c r="I77" s="112">
        <v>-319</v>
      </c>
      <c r="K77" s="61"/>
      <c r="L77" s="61"/>
    </row>
    <row r="78" spans="1:12" ht="15" customHeight="1" hidden="1">
      <c r="A78" s="57"/>
      <c r="B78" s="57" t="s">
        <v>177</v>
      </c>
      <c r="C78" s="57"/>
      <c r="D78" s="57"/>
      <c r="E78" s="57"/>
      <c r="F78" s="75" t="s">
        <v>158</v>
      </c>
      <c r="G78" s="112"/>
      <c r="H78" s="59"/>
      <c r="I78" s="112"/>
      <c r="K78" s="61"/>
      <c r="L78" s="61"/>
    </row>
    <row r="79" spans="1:12" ht="15" customHeight="1" hidden="1">
      <c r="A79" s="57"/>
      <c r="B79" s="57" t="s">
        <v>178</v>
      </c>
      <c r="C79" s="57"/>
      <c r="D79" s="57"/>
      <c r="E79" s="57"/>
      <c r="F79" s="75" t="s">
        <v>158</v>
      </c>
      <c r="G79" s="112"/>
      <c r="H79" s="59"/>
      <c r="I79" s="112"/>
      <c r="K79" s="61"/>
      <c r="L79" s="61"/>
    </row>
    <row r="80" spans="1:12" ht="15" customHeight="1" hidden="1">
      <c r="A80" s="57"/>
      <c r="B80" s="57" t="s">
        <v>120</v>
      </c>
      <c r="C80" s="57"/>
      <c r="D80" s="57"/>
      <c r="E80" s="57"/>
      <c r="F80" s="75" t="s">
        <v>128</v>
      </c>
      <c r="G80" s="112"/>
      <c r="H80" s="59"/>
      <c r="I80" s="112"/>
      <c r="K80" s="61"/>
      <c r="L80" s="61"/>
    </row>
    <row r="81" spans="1:12" ht="15" customHeight="1" hidden="1">
      <c r="A81" s="57"/>
      <c r="B81" s="57" t="s">
        <v>121</v>
      </c>
      <c r="C81" s="57"/>
      <c r="D81" s="57"/>
      <c r="E81" s="57"/>
      <c r="F81" s="75" t="s">
        <v>209</v>
      </c>
      <c r="G81" s="112"/>
      <c r="H81" s="59"/>
      <c r="I81" s="112">
        <v>0</v>
      </c>
      <c r="K81" s="61"/>
      <c r="L81" s="61"/>
    </row>
    <row r="82" spans="1:12" ht="15" customHeight="1" hidden="1">
      <c r="A82" s="57"/>
      <c r="B82" s="57" t="s">
        <v>227</v>
      </c>
      <c r="C82" s="57"/>
      <c r="D82" s="57"/>
      <c r="E82" s="57"/>
      <c r="F82" s="75"/>
      <c r="G82" s="112"/>
      <c r="H82" s="59"/>
      <c r="I82" s="112">
        <v>0</v>
      </c>
      <c r="K82" s="61"/>
      <c r="L82" s="61"/>
    </row>
    <row r="83" spans="1:12" ht="15" customHeight="1">
      <c r="A83" s="57"/>
      <c r="B83" s="57"/>
      <c r="C83" s="57"/>
      <c r="D83" s="57"/>
      <c r="E83" s="57"/>
      <c r="F83" s="75"/>
      <c r="G83" s="112"/>
      <c r="H83" s="59"/>
      <c r="I83" s="112"/>
      <c r="K83" s="61"/>
      <c r="L83" s="61"/>
    </row>
    <row r="84" spans="1:12" ht="15" customHeight="1">
      <c r="A84" s="78"/>
      <c r="B84" s="76" t="s">
        <v>219</v>
      </c>
      <c r="C84" s="78"/>
      <c r="D84" s="78"/>
      <c r="E84" s="78"/>
      <c r="F84" s="75"/>
      <c r="G84" s="139">
        <f>SUM(G67:G83)</f>
        <v>2128</v>
      </c>
      <c r="H84" s="90"/>
      <c r="I84" s="139">
        <f>SUM(I67:I83)</f>
        <v>9378</v>
      </c>
      <c r="K84" s="61"/>
      <c r="L84" s="61"/>
    </row>
    <row r="85" spans="1:12" ht="15" customHeight="1">
      <c r="A85" s="57"/>
      <c r="B85" s="57"/>
      <c r="C85" s="57"/>
      <c r="D85" s="57"/>
      <c r="E85" s="57"/>
      <c r="F85" s="75"/>
      <c r="G85" s="123"/>
      <c r="H85" s="89"/>
      <c r="I85" s="123"/>
      <c r="K85" s="61"/>
      <c r="L85" s="61"/>
    </row>
    <row r="86" spans="1:12" ht="15" customHeight="1">
      <c r="A86" s="57" t="s">
        <v>196</v>
      </c>
      <c r="B86" s="57"/>
      <c r="C86" s="57"/>
      <c r="D86" s="57"/>
      <c r="E86" s="57"/>
      <c r="F86" s="75"/>
      <c r="G86" s="112">
        <f>3888+1</f>
        <v>3889</v>
      </c>
      <c r="H86" s="59"/>
      <c r="I86" s="112">
        <v>2207</v>
      </c>
      <c r="K86" s="61"/>
      <c r="L86" s="61"/>
    </row>
    <row r="87" spans="1:12" ht="15" customHeight="1">
      <c r="A87" s="78" t="s">
        <v>194</v>
      </c>
      <c r="B87" s="57"/>
      <c r="C87" s="57"/>
      <c r="D87" s="57"/>
      <c r="E87" s="78"/>
      <c r="F87" s="75"/>
      <c r="G87" s="125">
        <f>+G42+G65+G84+G86</f>
        <v>-667</v>
      </c>
      <c r="H87" s="80"/>
      <c r="I87" s="80">
        <f>+I42+I65+I84+I86</f>
        <v>4759</v>
      </c>
      <c r="K87" s="61"/>
      <c r="L87" s="61"/>
    </row>
    <row r="88" spans="1:12" ht="15" customHeight="1">
      <c r="A88" s="57" t="s">
        <v>192</v>
      </c>
      <c r="B88" s="57"/>
      <c r="C88" s="57"/>
      <c r="D88" s="57"/>
      <c r="E88" s="57"/>
      <c r="F88" s="75" t="s">
        <v>236</v>
      </c>
      <c r="G88" s="112">
        <v>194641</v>
      </c>
      <c r="H88" s="59"/>
      <c r="I88" s="112">
        <v>313516</v>
      </c>
      <c r="K88" s="61"/>
      <c r="L88" s="61"/>
    </row>
    <row r="89" spans="1:9" s="95" customFormat="1" ht="15" customHeight="1" thickBot="1">
      <c r="A89" s="78" t="s">
        <v>193</v>
      </c>
      <c r="B89" s="78"/>
      <c r="C89" s="78"/>
      <c r="D89" s="78"/>
      <c r="E89" s="78"/>
      <c r="F89" s="75" t="s">
        <v>236</v>
      </c>
      <c r="G89" s="141">
        <f>+G87+G88</f>
        <v>193974</v>
      </c>
      <c r="H89" s="94"/>
      <c r="I89" s="141">
        <f>+I87+I88</f>
        <v>318275</v>
      </c>
    </row>
    <row r="90" spans="1:9" ht="15" customHeight="1" thickTop="1">
      <c r="A90" s="57"/>
      <c r="B90" s="57"/>
      <c r="C90" s="57"/>
      <c r="D90" s="57"/>
      <c r="E90" s="57"/>
      <c r="F90" s="75"/>
      <c r="G90" s="89"/>
      <c r="H90" s="89"/>
      <c r="I90" s="89"/>
    </row>
    <row r="91" spans="1:9" ht="14.25">
      <c r="A91" s="57"/>
      <c r="B91" s="57"/>
      <c r="C91" s="57"/>
      <c r="D91" s="57"/>
      <c r="E91" s="57"/>
      <c r="F91" s="58"/>
      <c r="G91" s="59"/>
      <c r="H91" s="59"/>
      <c r="I91" s="59"/>
    </row>
    <row r="92" spans="1:9" ht="14.25">
      <c r="A92" s="96" t="s">
        <v>249</v>
      </c>
      <c r="B92" s="57"/>
      <c r="C92" s="57"/>
      <c r="D92" s="57"/>
      <c r="E92" s="57"/>
      <c r="F92" s="58"/>
      <c r="G92" s="89"/>
      <c r="H92" s="59"/>
      <c r="I92" s="89"/>
    </row>
    <row r="93" spans="1:9" ht="14.25">
      <c r="A93" s="57"/>
      <c r="B93" s="57"/>
      <c r="C93" s="57"/>
      <c r="D93" s="57"/>
      <c r="E93" s="57"/>
      <c r="F93" s="58"/>
      <c r="G93" s="89"/>
      <c r="H93" s="59"/>
      <c r="I93" s="89"/>
    </row>
    <row r="94" spans="1:9" ht="14.25">
      <c r="A94" s="57"/>
      <c r="B94" s="57"/>
      <c r="C94" s="57"/>
      <c r="D94" s="57"/>
      <c r="E94" s="57"/>
      <c r="F94" s="58"/>
      <c r="G94" s="59"/>
      <c r="H94" s="59"/>
      <c r="I94" s="89"/>
    </row>
    <row r="95" spans="1:9" ht="14.25">
      <c r="A95" s="57"/>
      <c r="B95" s="57"/>
      <c r="C95" s="57"/>
      <c r="D95" s="57"/>
      <c r="E95" s="57"/>
      <c r="F95" s="58"/>
      <c r="G95" s="59"/>
      <c r="H95" s="59"/>
      <c r="I95" s="59"/>
    </row>
  </sheetData>
  <sheetProtection/>
  <mergeCells count="9">
    <mergeCell ref="B73:E73"/>
    <mergeCell ref="B72:E72"/>
    <mergeCell ref="A3:I3"/>
    <mergeCell ref="A2:I2"/>
    <mergeCell ref="B70:E70"/>
    <mergeCell ref="B56:E56"/>
    <mergeCell ref="B29:E29"/>
    <mergeCell ref="B71:E71"/>
    <mergeCell ref="C61:E61"/>
  </mergeCells>
  <printOptions horizontalCentered="1" verticalCentered="1"/>
  <pageMargins left="0.5511811023622047" right="0.2755905511811024" top="0.35433070866141736" bottom="0.19" header="0.31496062992125984" footer="0.17"/>
  <pageSetup fitToHeight="1" fitToWidth="1" horizontalDpi="300" verticalDpi="300" orientation="portrait" paperSize="9" scale="48" r:id="rId1"/>
  <headerFooter alignWithMargins="0">
    <oddFooter>&amp;LCarl Zeiss Meditec AG
MAG-CC  &amp;D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3"/>
  <sheetViews>
    <sheetView tabSelected="1" zoomScale="75" zoomScaleNormal="75" zoomScalePageLayoutView="0" workbookViewId="0" topLeftCell="A43">
      <selection activeCell="L90" sqref="K8:L90"/>
    </sheetView>
  </sheetViews>
  <sheetFormatPr defaultColWidth="12" defaultRowHeight="12.75"/>
  <cols>
    <col min="1" max="2" width="3.16015625" style="126" customWidth="1"/>
    <col min="3" max="3" width="2.66015625" style="126" customWidth="1"/>
    <col min="4" max="4" width="3.16015625" style="126" customWidth="1"/>
    <col min="5" max="5" width="97" style="126" customWidth="1"/>
    <col min="6" max="6" width="20.16015625" style="66" hidden="1" customWidth="1"/>
    <col min="7" max="7" width="31" style="98" bestFit="1" customWidth="1"/>
    <col min="8" max="8" width="2" style="127" customWidth="1"/>
    <col min="9" max="9" width="31" style="98" customWidth="1"/>
    <col min="10" max="10" width="4.5" style="61" customWidth="1"/>
    <col min="11" max="11" width="14.16015625" style="99" customWidth="1"/>
    <col min="12" max="12" width="16.66015625" style="99" customWidth="1"/>
    <col min="13" max="16384" width="12" style="101" customWidth="1"/>
  </cols>
  <sheetData>
    <row r="2" spans="1:9" ht="15" customHeight="1">
      <c r="A2" s="156" t="s">
        <v>65</v>
      </c>
      <c r="B2" s="156"/>
      <c r="C2" s="156"/>
      <c r="D2" s="156"/>
      <c r="E2" s="156"/>
      <c r="F2" s="156"/>
      <c r="G2" s="156"/>
      <c r="H2" s="156"/>
      <c r="I2" s="156"/>
    </row>
    <row r="3" spans="1:9" ht="33" customHeight="1">
      <c r="A3" s="154" t="s">
        <v>243</v>
      </c>
      <c r="B3" s="155"/>
      <c r="C3" s="155"/>
      <c r="D3" s="155"/>
      <c r="E3" s="155"/>
      <c r="F3" s="155"/>
      <c r="G3" s="155"/>
      <c r="H3" s="155"/>
      <c r="I3" s="155"/>
    </row>
    <row r="4" spans="1:9" ht="18" customHeight="1">
      <c r="A4" s="103"/>
      <c r="B4" s="104"/>
      <c r="C4" s="104"/>
      <c r="D4" s="104"/>
      <c r="E4" s="104"/>
      <c r="F4" s="64"/>
      <c r="G4" s="65"/>
      <c r="H4" s="105"/>
      <c r="I4" s="65"/>
    </row>
    <row r="5" spans="1:9" ht="18" customHeight="1">
      <c r="A5" s="103"/>
      <c r="B5" s="104"/>
      <c r="C5" s="104"/>
      <c r="D5" s="104"/>
      <c r="E5" s="104"/>
      <c r="F5" s="106"/>
      <c r="G5" s="69" t="s">
        <v>244</v>
      </c>
      <c r="H5" s="107"/>
      <c r="I5" s="69" t="s">
        <v>221</v>
      </c>
    </row>
    <row r="6" spans="1:9" ht="18" customHeight="1">
      <c r="A6" s="103"/>
      <c r="B6" s="104"/>
      <c r="C6" s="104"/>
      <c r="D6" s="104"/>
      <c r="E6" s="104"/>
      <c r="F6" s="64"/>
      <c r="G6" s="69" t="s">
        <v>246</v>
      </c>
      <c r="H6" s="107"/>
      <c r="I6" s="69" t="s">
        <v>222</v>
      </c>
    </row>
    <row r="7" spans="1:9" ht="18" customHeight="1">
      <c r="A7" s="103"/>
      <c r="B7" s="104"/>
      <c r="C7" s="104"/>
      <c r="D7" s="104"/>
      <c r="E7" s="104"/>
      <c r="F7" s="70" t="s">
        <v>126</v>
      </c>
      <c r="G7" s="71" t="s">
        <v>245</v>
      </c>
      <c r="H7" s="108"/>
      <c r="I7" s="71" t="s">
        <v>247</v>
      </c>
    </row>
    <row r="8" spans="1:12" ht="15" customHeight="1">
      <c r="A8" s="73"/>
      <c r="B8" s="73"/>
      <c r="C8" s="73"/>
      <c r="D8" s="73"/>
      <c r="E8" s="73"/>
      <c r="F8" s="109"/>
      <c r="G8" s="74" t="s">
        <v>99</v>
      </c>
      <c r="H8" s="110"/>
      <c r="I8" s="74" t="str">
        <f>+G8</f>
        <v>€ '000</v>
      </c>
      <c r="K8" s="101"/>
      <c r="L8" s="101"/>
    </row>
    <row r="9" spans="1:12" ht="15" customHeight="1">
      <c r="A9" s="111"/>
      <c r="B9" s="111"/>
      <c r="C9" s="111"/>
      <c r="D9" s="111"/>
      <c r="E9" s="111"/>
      <c r="F9" s="58"/>
      <c r="G9" s="59"/>
      <c r="H9" s="112"/>
      <c r="I9" s="59"/>
      <c r="K9" s="101"/>
      <c r="L9" s="101"/>
    </row>
    <row r="10" spans="1:12" ht="15" customHeight="1">
      <c r="A10" s="113" t="s">
        <v>137</v>
      </c>
      <c r="B10" s="113"/>
      <c r="C10" s="113"/>
      <c r="D10" s="113"/>
      <c r="E10" s="113"/>
      <c r="F10" s="73">
        <f>IF('CF Deutsch'!F10&lt;&gt;"",'CF Deutsch'!F10,"")</f>
      </c>
      <c r="G10" s="77"/>
      <c r="H10" s="114"/>
      <c r="I10" s="77"/>
      <c r="K10" s="101"/>
      <c r="L10" s="101"/>
    </row>
    <row r="11" spans="1:12" ht="15" customHeight="1">
      <c r="A11" s="113"/>
      <c r="B11" s="113"/>
      <c r="C11" s="113"/>
      <c r="D11" s="113"/>
      <c r="E11" s="113"/>
      <c r="F11" s="73">
        <f>IF('CF Deutsch'!F11&lt;&gt;"",'CF Deutsch'!F11,"")</f>
      </c>
      <c r="G11" s="77"/>
      <c r="H11" s="114"/>
      <c r="I11" s="77"/>
      <c r="K11" s="101"/>
      <c r="L11" s="101"/>
    </row>
    <row r="12" spans="1:12" ht="15" customHeight="1">
      <c r="A12" s="111"/>
      <c r="B12" s="115" t="s">
        <v>82</v>
      </c>
      <c r="C12" s="115"/>
      <c r="D12" s="115"/>
      <c r="E12" s="115"/>
      <c r="F12" s="73">
        <f>IF('CF Deutsch'!F12&lt;&gt;"",'CF Deutsch'!F12,"")</f>
      </c>
      <c r="G12" s="135">
        <f>+'CF Deutsch'!G12</f>
        <v>17971</v>
      </c>
      <c r="H12" s="116"/>
      <c r="I12" s="79">
        <f>+'CF Deutsch'!I12</f>
        <v>14589</v>
      </c>
      <c r="K12" s="101"/>
      <c r="L12" s="101"/>
    </row>
    <row r="13" spans="1:12" ht="15" customHeight="1">
      <c r="A13" s="111"/>
      <c r="B13" s="115"/>
      <c r="C13" s="115"/>
      <c r="D13" s="115"/>
      <c r="E13" s="115"/>
      <c r="F13" s="73">
        <f>IF('CF Deutsch'!F13&lt;&gt;"",'CF Deutsch'!F13,"")</f>
      </c>
      <c r="G13" s="135"/>
      <c r="H13" s="116"/>
      <c r="I13" s="79"/>
      <c r="K13" s="101"/>
      <c r="L13" s="101"/>
    </row>
    <row r="14" spans="1:12" ht="22.5" customHeight="1">
      <c r="A14" s="111"/>
      <c r="B14" s="117" t="s">
        <v>70</v>
      </c>
      <c r="C14" s="118"/>
      <c r="D14" s="118"/>
      <c r="E14" s="118"/>
      <c r="F14" s="73">
        <f>IF('CF Deutsch'!F14&lt;&gt;"",'CF Deutsch'!F14,"")</f>
      </c>
      <c r="G14" s="136"/>
      <c r="H14" s="112"/>
      <c r="I14" s="81"/>
      <c r="K14" s="101"/>
      <c r="L14" s="101"/>
    </row>
    <row r="15" spans="1:12" ht="12.75" customHeight="1">
      <c r="A15" s="111"/>
      <c r="B15" s="117" t="s">
        <v>71</v>
      </c>
      <c r="C15" s="118"/>
      <c r="D15" s="118"/>
      <c r="E15" s="118"/>
      <c r="F15" s="73">
        <f>IF('CF Deutsch'!F15&lt;&gt;"",'CF Deutsch'!F15,"")</f>
      </c>
      <c r="G15" s="112"/>
      <c r="H15" s="112"/>
      <c r="I15" s="59"/>
      <c r="K15" s="101"/>
      <c r="L15" s="101"/>
    </row>
    <row r="16" spans="1:12" ht="12.75" customHeight="1">
      <c r="A16" s="111"/>
      <c r="B16" s="117"/>
      <c r="C16" s="118"/>
      <c r="D16" s="118"/>
      <c r="E16" s="118"/>
      <c r="F16" s="73">
        <f>IF('CF Deutsch'!F16&lt;&gt;"",'CF Deutsch'!F16,"")</f>
      </c>
      <c r="G16" s="112"/>
      <c r="H16" s="112"/>
      <c r="I16" s="59"/>
      <c r="K16" s="101"/>
      <c r="L16" s="101"/>
    </row>
    <row r="17" spans="1:12" ht="15" customHeight="1">
      <c r="A17" s="111"/>
      <c r="B17" s="117"/>
      <c r="C17" s="111" t="s">
        <v>114</v>
      </c>
      <c r="D17" s="118"/>
      <c r="E17" s="118"/>
      <c r="F17" s="73" t="str">
        <f>IF('CF Deutsch'!F17&lt;&gt;"",'CF Deutsch'!F17,"")</f>
        <v>(9)</v>
      </c>
      <c r="G17" s="112">
        <f>+'CF Deutsch'!G17</f>
        <v>7776</v>
      </c>
      <c r="H17" s="112"/>
      <c r="I17" s="59">
        <f>+'CF Deutsch'!I17</f>
        <v>7899</v>
      </c>
      <c r="K17" s="101"/>
      <c r="L17" s="101"/>
    </row>
    <row r="18" spans="1:12" ht="15" customHeight="1">
      <c r="A18" s="111"/>
      <c r="B18" s="117"/>
      <c r="C18" s="111" t="s">
        <v>179</v>
      </c>
      <c r="D18" s="118"/>
      <c r="E18" s="118"/>
      <c r="F18" s="75" t="str">
        <f>+'CF Deutsch'!F18</f>
        <v>(8)</v>
      </c>
      <c r="G18" s="112">
        <f>+'CF Deutsch'!G18</f>
        <v>418</v>
      </c>
      <c r="H18" s="112"/>
      <c r="I18" s="59">
        <f>+'CF Deutsch'!I18</f>
        <v>444</v>
      </c>
      <c r="K18" s="101"/>
      <c r="L18" s="101"/>
    </row>
    <row r="19" spans="1:12" ht="15" customHeight="1">
      <c r="A19" s="111"/>
      <c r="B19" s="117"/>
      <c r="C19" s="111" t="s">
        <v>189</v>
      </c>
      <c r="D19" s="118"/>
      <c r="E19" s="118"/>
      <c r="F19" s="75" t="str">
        <f>+'CF Deutsch'!F19</f>
        <v>(8) (15)</v>
      </c>
      <c r="G19" s="112">
        <f>+'CF Deutsch'!G19</f>
        <v>0</v>
      </c>
      <c r="H19" s="112"/>
      <c r="I19" s="59">
        <f>+'CF Deutsch'!I19</f>
        <v>5</v>
      </c>
      <c r="K19" s="101"/>
      <c r="L19" s="101"/>
    </row>
    <row r="20" spans="1:12" ht="15" customHeight="1">
      <c r="A20" s="111"/>
      <c r="B20" s="111"/>
      <c r="C20" s="111" t="s">
        <v>64</v>
      </c>
      <c r="D20" s="111"/>
      <c r="E20" s="111"/>
      <c r="F20" s="73" t="str">
        <f>IF('CF Deutsch'!F20&lt;&gt;"",'CF Deutsch'!F20,"")</f>
        <v>(13) (14)</v>
      </c>
      <c r="G20" s="124">
        <f>+'CF Deutsch'!G20</f>
        <v>4433</v>
      </c>
      <c r="H20" s="112"/>
      <c r="I20" s="59">
        <f>+'CF Deutsch'!I20</f>
        <v>5166</v>
      </c>
      <c r="K20" s="101"/>
      <c r="L20" s="101"/>
    </row>
    <row r="21" spans="1:12" ht="15" customHeight="1" hidden="1">
      <c r="A21" s="111"/>
      <c r="B21" s="111"/>
      <c r="C21" s="57" t="s">
        <v>133</v>
      </c>
      <c r="D21" s="111"/>
      <c r="E21" s="111"/>
      <c r="F21" s="73" t="str">
        <f>IF('CF Deutsch'!F21&lt;&gt;"",'CF Deutsch'!F21,"")</f>
        <v>(5) (6)</v>
      </c>
      <c r="G21" s="142">
        <f>+'CF Deutsch'!G21</f>
        <v>0</v>
      </c>
      <c r="H21" s="112"/>
      <c r="I21" s="59">
        <f>+'CF Deutsch'!I21</f>
        <v>0</v>
      </c>
      <c r="K21" s="101"/>
      <c r="L21" s="101"/>
    </row>
    <row r="22" spans="1:12" ht="15" customHeight="1" hidden="1">
      <c r="A22" s="111"/>
      <c r="B22" s="111"/>
      <c r="C22" s="111" t="s">
        <v>151</v>
      </c>
      <c r="D22" s="111"/>
      <c r="E22" s="111"/>
      <c r="F22" s="73" t="str">
        <f>IF('CF Deutsch'!F22&lt;&gt;"",'CF Deutsch'!F22,"")</f>
        <v>(7)</v>
      </c>
      <c r="G22" s="112">
        <f>'CF Deutsch'!G22</f>
        <v>0</v>
      </c>
      <c r="H22" s="112"/>
      <c r="I22" s="59">
        <f>'CF Deutsch'!I22</f>
        <v>0</v>
      </c>
      <c r="K22" s="101"/>
      <c r="L22" s="101"/>
    </row>
    <row r="23" spans="1:12" ht="15" customHeight="1">
      <c r="A23" s="111"/>
      <c r="B23" s="111"/>
      <c r="C23" s="111" t="s">
        <v>210</v>
      </c>
      <c r="D23" s="111"/>
      <c r="E23" s="111"/>
      <c r="F23" s="73">
        <f>IF('CF Deutsch'!F23&lt;&gt;"",'CF Deutsch'!F23,"")</f>
      </c>
      <c r="G23" s="112">
        <f>+'CF Deutsch'!G23</f>
        <v>34</v>
      </c>
      <c r="H23" s="112"/>
      <c r="I23" s="59">
        <f>+'CF Deutsch'!I23</f>
        <v>278</v>
      </c>
      <c r="K23" s="101"/>
      <c r="L23" s="101"/>
    </row>
    <row r="24" spans="1:12" ht="15" customHeight="1" hidden="1">
      <c r="A24" s="111"/>
      <c r="B24" s="111"/>
      <c r="C24" s="111" t="s">
        <v>224</v>
      </c>
      <c r="D24" s="111"/>
      <c r="E24" s="111"/>
      <c r="F24" s="73" t="str">
        <f>IF('CF Deutsch'!F24&lt;&gt;"",'CF Deutsch'!F24,"")</f>
        <v>(3)</v>
      </c>
      <c r="G24" s="112">
        <f>+'CF Deutsch'!G24</f>
        <v>0</v>
      </c>
      <c r="H24" s="112"/>
      <c r="I24" s="59">
        <f>+'CF Deutsch'!I24</f>
        <v>0</v>
      </c>
      <c r="K24" s="101"/>
      <c r="L24" s="101"/>
    </row>
    <row r="25" spans="1:12" ht="15" customHeight="1">
      <c r="A25" s="111"/>
      <c r="B25" s="111"/>
      <c r="C25" s="111" t="s">
        <v>191</v>
      </c>
      <c r="D25" s="111"/>
      <c r="E25" s="111"/>
      <c r="F25" s="73">
        <f>IF('CF Deutsch'!F25&lt;&gt;"",'CF Deutsch'!F25,"")</f>
      </c>
      <c r="G25" s="112">
        <f>+'CF Deutsch'!G25</f>
        <v>338</v>
      </c>
      <c r="H25" s="112"/>
      <c r="I25" s="59">
        <f>+'CF Deutsch'!I25</f>
        <v>806</v>
      </c>
      <c r="K25" s="101"/>
      <c r="L25" s="101"/>
    </row>
    <row r="26" spans="1:12" ht="15" customHeight="1">
      <c r="A26" s="111"/>
      <c r="B26" s="111"/>
      <c r="C26" s="111" t="s">
        <v>62</v>
      </c>
      <c r="D26" s="111"/>
      <c r="E26" s="111"/>
      <c r="F26" s="73">
        <f>IF('CF Deutsch'!F26&lt;&gt;"",'CF Deutsch'!F26,"")</f>
      </c>
      <c r="G26" s="112">
        <f>+'CF Deutsch'!G26</f>
        <v>-727</v>
      </c>
      <c r="H26" s="112"/>
      <c r="I26" s="59">
        <f>+'CF Deutsch'!I26</f>
        <v>-566</v>
      </c>
      <c r="K26" s="101"/>
      <c r="L26" s="101"/>
    </row>
    <row r="27" spans="1:12" ht="15" customHeight="1">
      <c r="A27" s="111"/>
      <c r="B27" s="111"/>
      <c r="C27" s="111" t="s">
        <v>171</v>
      </c>
      <c r="D27" s="111"/>
      <c r="E27" s="111"/>
      <c r="F27" s="73"/>
      <c r="G27" s="112">
        <f>+'CF Deutsch'!G27</f>
        <v>125</v>
      </c>
      <c r="H27" s="112"/>
      <c r="I27" s="59">
        <f>+'CF Deutsch'!I27</f>
        <v>2541</v>
      </c>
      <c r="K27" s="101"/>
      <c r="L27" s="101"/>
    </row>
    <row r="28" spans="1:12" ht="15" customHeight="1">
      <c r="A28" s="111"/>
      <c r="B28" s="111"/>
      <c r="C28" s="111" t="s">
        <v>63</v>
      </c>
      <c r="D28" s="111"/>
      <c r="E28" s="111"/>
      <c r="F28" s="73">
        <f>IF('CF Deutsch'!F28&lt;&gt;"",'CF Deutsch'!F28,"")</f>
      </c>
      <c r="G28" s="112">
        <f>+'CF Deutsch'!G28</f>
        <v>-11681</v>
      </c>
      <c r="H28" s="112"/>
      <c r="I28" s="59">
        <f>+'CF Deutsch'!I28</f>
        <v>-15915</v>
      </c>
      <c r="K28" s="101"/>
      <c r="L28" s="101"/>
    </row>
    <row r="29" spans="1:12" ht="15" customHeight="1" hidden="1">
      <c r="A29" s="111"/>
      <c r="B29" s="111"/>
      <c r="C29" s="149" t="s">
        <v>154</v>
      </c>
      <c r="D29" s="149"/>
      <c r="E29" s="149"/>
      <c r="F29" s="149"/>
      <c r="G29" s="112">
        <f>+'CF Deutsch'!G29</f>
        <v>0</v>
      </c>
      <c r="H29" s="112"/>
      <c r="I29" s="59">
        <f>+'CF Deutsch'!I29</f>
        <v>0</v>
      </c>
      <c r="K29" s="101"/>
      <c r="L29" s="101"/>
    </row>
    <row r="30" spans="1:12" ht="15" customHeight="1">
      <c r="A30" s="111"/>
      <c r="B30" s="111"/>
      <c r="C30" s="128"/>
      <c r="D30" s="128"/>
      <c r="E30" s="128"/>
      <c r="F30" s="128"/>
      <c r="G30" s="112"/>
      <c r="H30" s="112"/>
      <c r="I30" s="59"/>
      <c r="K30" s="101"/>
      <c r="L30" s="101"/>
    </row>
    <row r="31" spans="1:12" ht="15" customHeight="1">
      <c r="A31" s="111"/>
      <c r="B31" s="111" t="s">
        <v>118</v>
      </c>
      <c r="C31" s="111"/>
      <c r="D31" s="111"/>
      <c r="E31" s="111"/>
      <c r="F31" s="73">
        <f>IF('CF Deutsch'!F31&lt;&gt;"",'CF Deutsch'!F31,"")</f>
      </c>
      <c r="G31" s="112"/>
      <c r="H31" s="112"/>
      <c r="I31" s="59"/>
      <c r="K31" s="101"/>
      <c r="L31" s="101"/>
    </row>
    <row r="32" spans="1:12" ht="15" customHeight="1">
      <c r="A32" s="111"/>
      <c r="B32" s="111"/>
      <c r="C32" s="111"/>
      <c r="D32" s="111"/>
      <c r="E32" s="111"/>
      <c r="F32" s="73">
        <f>IF('CF Deutsch'!F32&lt;&gt;"",'CF Deutsch'!F32,"")</f>
      </c>
      <c r="G32" s="112"/>
      <c r="H32" s="112"/>
      <c r="I32" s="59"/>
      <c r="K32" s="101"/>
      <c r="L32" s="101"/>
    </row>
    <row r="33" spans="1:12" ht="15" customHeight="1">
      <c r="A33" s="111"/>
      <c r="B33" s="111"/>
      <c r="C33" s="111" t="s">
        <v>134</v>
      </c>
      <c r="D33" s="111"/>
      <c r="E33" s="111"/>
      <c r="F33" s="73" t="str">
        <f>IF('CF Deutsch'!F33&lt;&gt;"",'CF Deutsch'!F33,"")</f>
        <v>(19) (34)</v>
      </c>
      <c r="G33" s="112">
        <f>+'CF Deutsch'!G33</f>
        <v>-1291</v>
      </c>
      <c r="H33" s="112"/>
      <c r="I33" s="59">
        <f>+'CF Deutsch'!I33</f>
        <v>-5718</v>
      </c>
      <c r="K33" s="101"/>
      <c r="L33" s="101"/>
    </row>
    <row r="34" spans="1:12" ht="15" customHeight="1">
      <c r="A34" s="111"/>
      <c r="B34" s="111"/>
      <c r="C34" s="111" t="s">
        <v>73</v>
      </c>
      <c r="D34" s="111"/>
      <c r="E34" s="111"/>
      <c r="F34" s="73" t="str">
        <f>IF('CF Deutsch'!F34&lt;&gt;"",'CF Deutsch'!F34,"")</f>
        <v>(18)</v>
      </c>
      <c r="G34" s="112">
        <f>+'CF Deutsch'!G34</f>
        <v>-2318</v>
      </c>
      <c r="H34" s="112"/>
      <c r="I34" s="59">
        <f>+'CF Deutsch'!I34</f>
        <v>-5539</v>
      </c>
      <c r="K34" s="101"/>
      <c r="L34" s="101"/>
    </row>
    <row r="35" spans="1:12" ht="15" customHeight="1">
      <c r="A35" s="111"/>
      <c r="B35" s="111"/>
      <c r="C35" s="111" t="s">
        <v>116</v>
      </c>
      <c r="D35" s="111"/>
      <c r="E35" s="111"/>
      <c r="F35" s="73" t="str">
        <f>IF('CF Deutsch'!F35&lt;&gt;"",'CF Deutsch'!F35,"")</f>
        <v>(20) (21)</v>
      </c>
      <c r="G35" s="112">
        <f>+'CF Deutsch'!G35</f>
        <v>-943</v>
      </c>
      <c r="H35" s="112"/>
      <c r="I35" s="59">
        <f>+'CF Deutsch'!I35</f>
        <v>-1628</v>
      </c>
      <c r="K35" s="101"/>
      <c r="L35" s="101"/>
    </row>
    <row r="36" spans="1:12" ht="15" customHeight="1">
      <c r="A36" s="111"/>
      <c r="B36" s="111"/>
      <c r="C36" s="111" t="s">
        <v>135</v>
      </c>
      <c r="D36" s="111"/>
      <c r="E36" s="111"/>
      <c r="F36" s="73">
        <f>IF('CF Deutsch'!F36&lt;&gt;"",'CF Deutsch'!F36,"")</f>
      </c>
      <c r="G36" s="112">
        <f>+'CF Deutsch'!G36</f>
        <v>-8759</v>
      </c>
      <c r="H36" s="112"/>
      <c r="I36" s="59">
        <f>+'CF Deutsch'!I36</f>
        <v>-10607</v>
      </c>
      <c r="K36" s="101"/>
      <c r="L36" s="101"/>
    </row>
    <row r="37" spans="1:12" ht="15" customHeight="1" hidden="1">
      <c r="A37" s="111"/>
      <c r="B37" s="111"/>
      <c r="C37" s="111" t="s">
        <v>143</v>
      </c>
      <c r="D37" s="111" t="s">
        <v>12</v>
      </c>
      <c r="E37" s="111"/>
      <c r="F37" s="73">
        <f>IF('CF Deutsch'!F37&lt;&gt;"",'CF Deutsch'!F37,"")</f>
      </c>
      <c r="G37" s="112">
        <f>+'CF Deutsch'!G37</f>
        <v>0</v>
      </c>
      <c r="H37" s="112"/>
      <c r="I37" s="59">
        <f>+'CF Deutsch'!I37</f>
        <v>0</v>
      </c>
      <c r="K37" s="101"/>
      <c r="L37" s="101"/>
    </row>
    <row r="38" spans="1:12" ht="15" customHeight="1">
      <c r="A38" s="111"/>
      <c r="B38" s="111"/>
      <c r="C38" s="111" t="s">
        <v>144</v>
      </c>
      <c r="D38" s="111"/>
      <c r="E38" s="111"/>
      <c r="F38" s="73" t="str">
        <f>IF('CF Deutsch'!F38&lt;&gt;"",'CF Deutsch'!F38,"")</f>
        <v>(24) (25) (27)</v>
      </c>
      <c r="G38" s="112">
        <f>+'CF Deutsch'!G38</f>
        <v>-1330</v>
      </c>
      <c r="H38" s="112"/>
      <c r="I38" s="59">
        <f>+'CF Deutsch'!I38</f>
        <v>-2283</v>
      </c>
      <c r="K38" s="101"/>
      <c r="L38" s="101"/>
    </row>
    <row r="39" spans="1:12" ht="15" customHeight="1">
      <c r="A39" s="111"/>
      <c r="B39" s="111"/>
      <c r="C39" s="111" t="s">
        <v>117</v>
      </c>
      <c r="D39" s="111"/>
      <c r="E39" s="111"/>
      <c r="F39" s="73" t="str">
        <f>IF('CF Deutsch'!F39&lt;&gt;"",'CF Deutsch'!F39,"")</f>
        <v>(28)</v>
      </c>
      <c r="G39" s="112">
        <f>+'CF Deutsch'!G39</f>
        <v>5499</v>
      </c>
      <c r="H39" s="112"/>
      <c r="I39" s="59">
        <f>+'CF Deutsch'!I39</f>
        <v>8305</v>
      </c>
      <c r="K39" s="101"/>
      <c r="L39" s="101"/>
    </row>
    <row r="40" spans="1:12" ht="15" customHeight="1">
      <c r="A40" s="111"/>
      <c r="B40" s="111"/>
      <c r="C40" s="111"/>
      <c r="D40" s="111"/>
      <c r="E40" s="111"/>
      <c r="F40" s="73"/>
      <c r="G40" s="112"/>
      <c r="H40" s="112"/>
      <c r="I40" s="59"/>
      <c r="K40" s="101"/>
      <c r="L40" s="101"/>
    </row>
    <row r="41" spans="1:12" ht="15" customHeight="1">
      <c r="A41" s="111"/>
      <c r="B41" s="111"/>
      <c r="C41" s="111"/>
      <c r="D41" s="111"/>
      <c r="E41" s="111"/>
      <c r="F41" s="73">
        <f>IF('CF Deutsch'!F40&lt;&gt;"",'CF Deutsch'!F40,"")</f>
      </c>
      <c r="G41" s="112"/>
      <c r="H41" s="112"/>
      <c r="I41" s="59"/>
      <c r="J41" s="86"/>
      <c r="K41" s="101"/>
      <c r="L41" s="101"/>
    </row>
    <row r="42" spans="1:12" ht="15" customHeight="1">
      <c r="A42" s="119"/>
      <c r="B42" s="119" t="s">
        <v>61</v>
      </c>
      <c r="C42" s="100"/>
      <c r="D42" s="119"/>
      <c r="E42" s="111"/>
      <c r="F42" s="73">
        <f>IF('CF Deutsch'!F41&lt;&gt;"",'CF Deutsch'!F41,"")</f>
      </c>
      <c r="G42" s="143">
        <f>+'CF Deutsch'!G41</f>
        <v>-8426</v>
      </c>
      <c r="H42" s="121"/>
      <c r="I42" s="120">
        <f>+'CF Deutsch'!I41</f>
        <v>-16812</v>
      </c>
      <c r="J42" s="88"/>
      <c r="K42" s="101"/>
      <c r="L42" s="101"/>
    </row>
    <row r="43" spans="1:12" ht="15" customHeight="1">
      <c r="A43" s="111"/>
      <c r="B43" s="115" t="s">
        <v>101</v>
      </c>
      <c r="C43" s="111"/>
      <c r="D43" s="111"/>
      <c r="E43" s="100"/>
      <c r="F43" s="73">
        <f>IF('CF Deutsch'!F42&lt;&gt;"",'CF Deutsch'!F42,"")</f>
      </c>
      <c r="G43" s="139">
        <f>+'CF Deutsch'!G42</f>
        <v>9545</v>
      </c>
      <c r="H43" s="122"/>
      <c r="I43" s="87">
        <f>+'CF Deutsch'!I42</f>
        <v>-2223</v>
      </c>
      <c r="K43" s="101"/>
      <c r="L43" s="101"/>
    </row>
    <row r="44" spans="1:12" ht="18.75" customHeight="1">
      <c r="A44" s="119"/>
      <c r="B44" s="119"/>
      <c r="C44" s="119"/>
      <c r="D44" s="119"/>
      <c r="E44" s="119"/>
      <c r="F44" s="73">
        <f>IF('CF Deutsch'!F43&lt;&gt;"",'CF Deutsch'!F43,"")</f>
      </c>
      <c r="G44" s="122"/>
      <c r="H44" s="123"/>
      <c r="I44" s="90"/>
      <c r="K44" s="101"/>
      <c r="L44" s="101"/>
    </row>
    <row r="45" spans="1:12" ht="15" customHeight="1">
      <c r="A45" s="115" t="s">
        <v>138</v>
      </c>
      <c r="B45" s="111"/>
      <c r="C45" s="111"/>
      <c r="D45" s="111"/>
      <c r="E45" s="111"/>
      <c r="F45" s="73">
        <f>IF('CF Deutsch'!F44&lt;&gt;"",'CF Deutsch'!F44,"")</f>
      </c>
      <c r="G45" s="123"/>
      <c r="H45" s="112"/>
      <c r="I45" s="89"/>
      <c r="K45" s="101"/>
      <c r="L45" s="101"/>
    </row>
    <row r="46" spans="1:12" ht="15" customHeight="1">
      <c r="A46" s="115"/>
      <c r="B46" s="111"/>
      <c r="C46" s="111"/>
      <c r="D46" s="111"/>
      <c r="E46" s="111"/>
      <c r="F46" s="73">
        <f>IF('CF Deutsch'!F45&lt;&gt;"",'CF Deutsch'!F45,"")</f>
      </c>
      <c r="G46" s="123"/>
      <c r="H46" s="112"/>
      <c r="I46" s="89"/>
      <c r="K46" s="101"/>
      <c r="L46" s="101"/>
    </row>
    <row r="47" spans="1:12" ht="15" customHeight="1" hidden="1">
      <c r="A47" s="115"/>
      <c r="B47" s="111" t="s">
        <v>102</v>
      </c>
      <c r="C47" s="111"/>
      <c r="D47" s="111"/>
      <c r="E47" s="111"/>
      <c r="F47" s="73">
        <f>IF('CF Deutsch'!F46&lt;&gt;"",'CF Deutsch'!F46,"")</f>
      </c>
      <c r="G47" s="112">
        <f>+'CF Deutsch'!G46</f>
        <v>0</v>
      </c>
      <c r="H47" s="112"/>
      <c r="I47" s="59">
        <f>+'CF Deutsch'!I46</f>
        <v>0</v>
      </c>
      <c r="K47" s="101"/>
      <c r="L47" s="101"/>
    </row>
    <row r="48" spans="1:12" ht="15" customHeight="1">
      <c r="A48" s="111"/>
      <c r="B48" s="111" t="s">
        <v>145</v>
      </c>
      <c r="C48" s="111"/>
      <c r="D48" s="111"/>
      <c r="E48" s="111"/>
      <c r="F48" s="73" t="str">
        <f>IF('CF Deutsch'!F47&lt;&gt;"",'CF Deutsch'!F47,"")</f>
        <v>(14)</v>
      </c>
      <c r="G48" s="112">
        <f>+'CF Deutsch'!G47</f>
        <v>-3400</v>
      </c>
      <c r="H48" s="124"/>
      <c r="I48" s="59">
        <f>+'CF Deutsch'!I47</f>
        <v>-907</v>
      </c>
      <c r="K48" s="101"/>
      <c r="L48" s="101"/>
    </row>
    <row r="49" spans="1:12" ht="15" customHeight="1">
      <c r="A49" s="111"/>
      <c r="B49" s="111" t="s">
        <v>146</v>
      </c>
      <c r="C49" s="111"/>
      <c r="D49" s="111"/>
      <c r="E49" s="111"/>
      <c r="F49" s="73" t="str">
        <f>IF('CF Deutsch'!F48&lt;&gt;"",'CF Deutsch'!F48,"")</f>
        <v>(13)</v>
      </c>
      <c r="G49" s="112">
        <f>+'CF Deutsch'!G48</f>
        <v>-18</v>
      </c>
      <c r="H49" s="124"/>
      <c r="I49" s="59">
        <f>+'CF Deutsch'!I48</f>
        <v>-26</v>
      </c>
      <c r="K49" s="101"/>
      <c r="L49" s="101"/>
    </row>
    <row r="50" spans="1:12" ht="15" customHeight="1">
      <c r="A50" s="111"/>
      <c r="B50" s="111" t="s">
        <v>147</v>
      </c>
      <c r="C50" s="111"/>
      <c r="D50" s="111"/>
      <c r="E50" s="111"/>
      <c r="F50" s="73" t="str">
        <f>IF('CF Deutsch'!F49&lt;&gt;"",'CF Deutsch'!F49,"")</f>
        <v>(24)</v>
      </c>
      <c r="G50" s="112">
        <f>+'CF Deutsch'!G49</f>
        <v>-75</v>
      </c>
      <c r="H50" s="124"/>
      <c r="I50" s="59">
        <f>+'CF Deutsch'!I49</f>
        <v>-3882</v>
      </c>
      <c r="K50" s="101"/>
      <c r="L50" s="101"/>
    </row>
    <row r="51" spans="1:12" ht="15" customHeight="1">
      <c r="A51" s="111"/>
      <c r="B51" s="111" t="s">
        <v>201</v>
      </c>
      <c r="C51" s="111"/>
      <c r="D51" s="111"/>
      <c r="E51" s="111"/>
      <c r="F51" s="73">
        <f>IF('CF Deutsch'!F50&lt;&gt;"",'CF Deutsch'!F50,"")</f>
      </c>
      <c r="G51" s="112">
        <f>'CF Deutsch'!G50</f>
        <v>23</v>
      </c>
      <c r="H51" s="124"/>
      <c r="I51" s="59">
        <f>'CF Deutsch'!I50</f>
        <v>163</v>
      </c>
      <c r="K51" s="101"/>
      <c r="L51" s="101"/>
    </row>
    <row r="52" spans="1:12" ht="15" customHeight="1" hidden="1">
      <c r="A52" s="111"/>
      <c r="B52" s="111" t="s">
        <v>218</v>
      </c>
      <c r="C52" s="111"/>
      <c r="D52" s="111"/>
      <c r="E52" s="111"/>
      <c r="F52" s="73">
        <f>IF('CF Deutsch'!F51&lt;&gt;"",'CF Deutsch'!F51,"")</f>
      </c>
      <c r="G52" s="112">
        <f>'CF Deutsch'!G51</f>
        <v>0</v>
      </c>
      <c r="H52" s="124"/>
      <c r="I52" s="59">
        <f>'CF Deutsch'!I51</f>
        <v>49</v>
      </c>
      <c r="K52" s="101"/>
      <c r="L52" s="101"/>
    </row>
    <row r="53" spans="1:12" ht="15" customHeight="1" hidden="1">
      <c r="A53" s="111"/>
      <c r="B53" s="57" t="s">
        <v>226</v>
      </c>
      <c r="C53" s="57"/>
      <c r="D53" s="57"/>
      <c r="E53" s="57"/>
      <c r="F53" s="73" t="str">
        <f>IF('CF Deutsch'!F53&lt;&gt;"",'CF Deutsch'!F53,"")</f>
        <v>(15) (16)</v>
      </c>
      <c r="G53" s="112">
        <f>'CF Deutsch'!G52</f>
        <v>0</v>
      </c>
      <c r="H53" s="124"/>
      <c r="I53" s="59">
        <f>'CF Deutsch'!I52</f>
        <v>0</v>
      </c>
      <c r="K53" s="101"/>
      <c r="L53" s="101"/>
    </row>
    <row r="54" spans="1:12" ht="15" customHeight="1" hidden="1">
      <c r="A54" s="111"/>
      <c r="B54" s="57" t="s">
        <v>148</v>
      </c>
      <c r="C54" s="57"/>
      <c r="D54" s="57"/>
      <c r="E54" s="57"/>
      <c r="F54" s="73">
        <f>IF('CF Deutsch'!F54&lt;&gt;"",'CF Deutsch'!F54,"")</f>
      </c>
      <c r="G54" s="112">
        <f>'CF Deutsch'!G54</f>
        <v>0</v>
      </c>
      <c r="H54" s="124"/>
      <c r="I54" s="59">
        <f>'CF Deutsch'!I54</f>
        <v>0</v>
      </c>
      <c r="K54" s="101"/>
      <c r="L54" s="101"/>
    </row>
    <row r="55" spans="1:12" ht="15" customHeight="1" hidden="1">
      <c r="A55" s="111"/>
      <c r="B55" s="57" t="s">
        <v>199</v>
      </c>
      <c r="C55" s="57"/>
      <c r="D55" s="57"/>
      <c r="E55" s="57"/>
      <c r="F55" s="73" t="str">
        <f>IF('CF Deutsch'!F55&lt;&gt;"",'CF Deutsch'!F55,"")</f>
        <v>(28)</v>
      </c>
      <c r="G55" s="112">
        <f>'CF Deutsch'!G55</f>
        <v>0</v>
      </c>
      <c r="H55" s="124"/>
      <c r="I55" s="59">
        <f>'CF Deutsch'!I55</f>
        <v>0</v>
      </c>
      <c r="K55" s="101"/>
      <c r="L55" s="101"/>
    </row>
    <row r="56" spans="1:12" ht="30.75" customHeight="1" hidden="1">
      <c r="A56" s="111"/>
      <c r="B56" s="149" t="s">
        <v>155</v>
      </c>
      <c r="C56" s="149"/>
      <c r="D56" s="149"/>
      <c r="E56" s="149"/>
      <c r="F56" s="73">
        <f>IF('CF Deutsch'!F56&lt;&gt;"",'CF Deutsch'!F56,"")</f>
      </c>
      <c r="G56" s="112">
        <f>'CF Deutsch'!G56</f>
        <v>0</v>
      </c>
      <c r="H56" s="124"/>
      <c r="I56" s="59">
        <f>'CF Deutsch'!I56</f>
        <v>0</v>
      </c>
      <c r="K56" s="101"/>
      <c r="L56" s="101"/>
    </row>
    <row r="57" spans="1:12" ht="15" customHeight="1">
      <c r="A57" s="111"/>
      <c r="B57" s="111" t="s">
        <v>251</v>
      </c>
      <c r="C57" s="111"/>
      <c r="D57" s="111"/>
      <c r="E57" s="111"/>
      <c r="F57" s="73"/>
      <c r="G57" s="112">
        <f>+'CF Deutsch'!G57</f>
        <v>-12759</v>
      </c>
      <c r="H57" s="124"/>
      <c r="I57" s="59">
        <f>+'CF Deutsch'!I57</f>
        <v>0</v>
      </c>
      <c r="K57" s="101"/>
      <c r="L57" s="101"/>
    </row>
    <row r="58" spans="1:12" ht="15" customHeight="1" hidden="1">
      <c r="A58" s="111"/>
      <c r="B58" s="57" t="s">
        <v>218</v>
      </c>
      <c r="C58" s="111"/>
      <c r="D58" s="111"/>
      <c r="E58" s="111"/>
      <c r="F58" s="73" t="str">
        <f>IF('CF Deutsch'!F58&lt;&gt;"",'CF Deutsch'!F58,"")</f>
        <v>(2b)</v>
      </c>
      <c r="G58" s="112">
        <f>'CF Deutsch'!G59</f>
        <v>0</v>
      </c>
      <c r="H58" s="124"/>
      <c r="I58" s="59">
        <f>'CF Deutsch'!I59</f>
        <v>0</v>
      </c>
      <c r="K58" s="101"/>
      <c r="L58" s="101"/>
    </row>
    <row r="59" spans="1:12" ht="15" customHeight="1" hidden="1">
      <c r="A59" s="111"/>
      <c r="B59" s="111" t="s">
        <v>212</v>
      </c>
      <c r="C59" s="111"/>
      <c r="D59" s="111"/>
      <c r="E59" s="111"/>
      <c r="F59" s="73" t="str">
        <f>IF('CF Deutsch'!F60&lt;&gt;"",'CF Deutsch'!F60,"")</f>
        <v>(3)</v>
      </c>
      <c r="G59" s="112">
        <f>'CF Deutsch'!G60</f>
        <v>0</v>
      </c>
      <c r="H59" s="124"/>
      <c r="I59" s="59">
        <f>'CF Deutsch'!I60</f>
        <v>0</v>
      </c>
      <c r="K59" s="101"/>
      <c r="L59" s="101"/>
    </row>
    <row r="60" spans="1:12" ht="14.25" hidden="1">
      <c r="A60" s="111"/>
      <c r="B60" s="111"/>
      <c r="C60" s="152" t="s">
        <v>217</v>
      </c>
      <c r="D60" s="153"/>
      <c r="E60" s="153"/>
      <c r="F60" s="73">
        <f>IF('CF Deutsch'!F61&lt;&gt;"",'CF Deutsch'!F61,"")</f>
      </c>
      <c r="G60" s="112"/>
      <c r="H60" s="112"/>
      <c r="I60" s="59"/>
      <c r="K60" s="101"/>
      <c r="L60" s="101"/>
    </row>
    <row r="61" spans="1:12" ht="15" customHeight="1">
      <c r="A61" s="111"/>
      <c r="B61" s="111"/>
      <c r="C61" s="57"/>
      <c r="D61" s="57"/>
      <c r="E61" s="57"/>
      <c r="F61" s="73"/>
      <c r="G61" s="112"/>
      <c r="H61" s="112"/>
      <c r="I61" s="59"/>
      <c r="K61" s="101"/>
      <c r="L61" s="101"/>
    </row>
    <row r="62" spans="1:12" ht="15" customHeight="1" hidden="1">
      <c r="A62" s="111"/>
      <c r="B62" s="129" t="s">
        <v>162</v>
      </c>
      <c r="C62" s="129"/>
      <c r="D62" s="129"/>
      <c r="E62" s="129"/>
      <c r="F62" s="75" t="str">
        <f>+'CF Deutsch'!F62</f>
        <v>(3)</v>
      </c>
      <c r="G62" s="112">
        <f>+'CF Deutsch'!G62</f>
        <v>0</v>
      </c>
      <c r="H62" s="112"/>
      <c r="I62" s="59">
        <f>+'CF Deutsch'!I62</f>
        <v>0</v>
      </c>
      <c r="K62" s="101"/>
      <c r="L62" s="101"/>
    </row>
    <row r="63" spans="1:12" ht="15" customHeight="1" hidden="1">
      <c r="A63" s="111"/>
      <c r="B63" s="111" t="s">
        <v>180</v>
      </c>
      <c r="C63" s="57"/>
      <c r="D63" s="57"/>
      <c r="E63" s="57"/>
      <c r="F63" s="57"/>
      <c r="G63" s="112"/>
      <c r="H63" s="112"/>
      <c r="I63" s="59">
        <f>+'CF Deutsch'!I63</f>
        <v>0</v>
      </c>
      <c r="K63" s="101"/>
      <c r="L63" s="101"/>
    </row>
    <row r="64" spans="1:12" ht="15" customHeight="1" hidden="1">
      <c r="A64" s="111"/>
      <c r="B64" s="111"/>
      <c r="C64" s="111"/>
      <c r="D64" s="111"/>
      <c r="E64" s="111"/>
      <c r="F64" s="73">
        <f>IF('CF Deutsch'!F64&lt;&gt;"",'CF Deutsch'!F64,"")</f>
      </c>
      <c r="G64" s="112"/>
      <c r="H64" s="112"/>
      <c r="I64" s="59"/>
      <c r="K64" s="101"/>
      <c r="L64" s="101"/>
    </row>
    <row r="65" spans="1:12" ht="15" customHeight="1">
      <c r="A65" s="111"/>
      <c r="B65" s="115" t="s">
        <v>230</v>
      </c>
      <c r="C65" s="111"/>
      <c r="D65" s="111"/>
      <c r="E65" s="100"/>
      <c r="F65" s="73">
        <f>IF('CF Deutsch'!F65&lt;&gt;"",'CF Deutsch'!F65,"")</f>
      </c>
      <c r="G65" s="139">
        <f>+'CF Deutsch'!G65</f>
        <v>-16229</v>
      </c>
      <c r="H65" s="122"/>
      <c r="I65" s="87">
        <f>+'CF Deutsch'!I65</f>
        <v>-4603</v>
      </c>
      <c r="K65" s="101"/>
      <c r="L65" s="101"/>
    </row>
    <row r="66" spans="1:12" ht="15" customHeight="1">
      <c r="A66" s="111"/>
      <c r="B66" s="111"/>
      <c r="C66" s="111"/>
      <c r="D66" s="111"/>
      <c r="E66" s="111"/>
      <c r="F66" s="73">
        <f>IF('CF Deutsch'!F66&lt;&gt;"",'CF Deutsch'!F66,"")</f>
      </c>
      <c r="G66" s="122"/>
      <c r="H66" s="123"/>
      <c r="I66" s="90"/>
      <c r="K66" s="101"/>
      <c r="L66" s="101"/>
    </row>
    <row r="67" spans="1:12" ht="15" customHeight="1">
      <c r="A67" s="115" t="s">
        <v>149</v>
      </c>
      <c r="B67" s="111"/>
      <c r="C67" s="111"/>
      <c r="D67" s="111"/>
      <c r="E67" s="111"/>
      <c r="F67" s="73">
        <f>IF('CF Deutsch'!F67&lt;&gt;"",'CF Deutsch'!F67,"")</f>
      </c>
      <c r="G67" s="123"/>
      <c r="H67" s="112"/>
      <c r="I67" s="89"/>
      <c r="K67" s="101"/>
      <c r="L67" s="101"/>
    </row>
    <row r="68" spans="1:12" ht="15" customHeight="1">
      <c r="A68" s="111"/>
      <c r="B68" s="111" t="s">
        <v>166</v>
      </c>
      <c r="C68" s="111"/>
      <c r="D68" s="111"/>
      <c r="E68" s="111"/>
      <c r="F68" s="73">
        <f>IF('CF Deutsch'!F68&lt;&gt;"",'CF Deutsch'!F68,"")</f>
      </c>
      <c r="G68" s="112">
        <f>+'CF Deutsch'!G68</f>
        <v>-18</v>
      </c>
      <c r="H68" s="112"/>
      <c r="I68" s="59">
        <f>+'CF Deutsch'!I68</f>
        <v>34</v>
      </c>
      <c r="K68" s="101"/>
      <c r="L68" s="101"/>
    </row>
    <row r="69" spans="1:12" ht="15" customHeight="1">
      <c r="A69" s="111"/>
      <c r="B69" s="111" t="s">
        <v>167</v>
      </c>
      <c r="C69" s="111"/>
      <c r="D69" s="111"/>
      <c r="E69" s="111"/>
      <c r="F69" s="73" t="str">
        <f>IF('CF Deutsch'!F69&lt;&gt;"",'CF Deutsch'!F69,"")</f>
        <v>(26)</v>
      </c>
      <c r="G69" s="112">
        <f>+'CF Deutsch'!G69</f>
        <v>-97</v>
      </c>
      <c r="H69" s="112"/>
      <c r="I69" s="59">
        <f>+'CF Deutsch'!I69</f>
        <v>-70</v>
      </c>
      <c r="J69" s="93"/>
      <c r="K69" s="101"/>
      <c r="L69" s="101"/>
    </row>
    <row r="70" spans="1:12" ht="15" customHeight="1" hidden="1">
      <c r="A70" s="111"/>
      <c r="B70" s="111" t="s">
        <v>168</v>
      </c>
      <c r="C70" s="111"/>
      <c r="D70" s="111"/>
      <c r="E70" s="111"/>
      <c r="F70" s="73" t="str">
        <f>IF('CF Deutsch'!F70&lt;&gt;"",'CF Deutsch'!F70,"")</f>
        <v>(35)</v>
      </c>
      <c r="G70" s="112">
        <f>+'CF Deutsch'!G70</f>
        <v>0</v>
      </c>
      <c r="H70" s="112"/>
      <c r="I70" s="59">
        <f>+'CF Deutsch'!I70</f>
        <v>0</v>
      </c>
      <c r="J70" s="93"/>
      <c r="K70" s="101"/>
      <c r="L70" s="101"/>
    </row>
    <row r="71" spans="1:12" ht="15" customHeight="1" hidden="1">
      <c r="A71" s="111"/>
      <c r="B71" s="111" t="s">
        <v>169</v>
      </c>
      <c r="C71" s="111"/>
      <c r="D71" s="111"/>
      <c r="E71" s="111"/>
      <c r="F71" s="73"/>
      <c r="G71" s="112"/>
      <c r="H71" s="112"/>
      <c r="I71" s="59">
        <f>+'CF Deutsch'!I71</f>
        <v>0</v>
      </c>
      <c r="K71" s="101"/>
      <c r="L71" s="101"/>
    </row>
    <row r="72" spans="1:12" ht="15" customHeight="1" hidden="1">
      <c r="A72" s="111"/>
      <c r="B72" s="111" t="s">
        <v>170</v>
      </c>
      <c r="C72" s="111"/>
      <c r="D72" s="111"/>
      <c r="E72" s="111"/>
      <c r="F72" s="73" t="str">
        <f>IF('CF Deutsch'!F72&lt;&gt;"",'CF Deutsch'!F72,"")</f>
        <v>(26) (35)</v>
      </c>
      <c r="G72" s="112">
        <f>+'CF Deutsch'!G72</f>
        <v>0</v>
      </c>
      <c r="H72" s="112"/>
      <c r="I72" s="59">
        <f>+'CF Deutsch'!I72</f>
        <v>0</v>
      </c>
      <c r="K72" s="101"/>
      <c r="L72" s="101"/>
    </row>
    <row r="73" spans="1:12" ht="15" customHeight="1" hidden="1">
      <c r="A73" s="111"/>
      <c r="B73" s="149" t="s">
        <v>174</v>
      </c>
      <c r="C73" s="149"/>
      <c r="D73" s="149"/>
      <c r="E73" s="149"/>
      <c r="F73" s="73"/>
      <c r="G73" s="112">
        <f>+'CF Deutsch'!G73</f>
        <v>0</v>
      </c>
      <c r="H73" s="112"/>
      <c r="I73" s="59">
        <f>+'CF Deutsch'!I73</f>
        <v>0</v>
      </c>
      <c r="K73" s="101"/>
      <c r="L73" s="101"/>
    </row>
    <row r="74" spans="1:12" ht="15" customHeight="1">
      <c r="A74" s="111"/>
      <c r="B74" s="111" t="s">
        <v>184</v>
      </c>
      <c r="C74" s="111"/>
      <c r="D74" s="111"/>
      <c r="E74" s="111"/>
      <c r="F74" s="73" t="str">
        <f>IF('CF Deutsch'!F74&lt;&gt;"",'CF Deutsch'!F74,"")</f>
        <v>(35)</v>
      </c>
      <c r="G74" s="112">
        <f>'CF Deutsch'!G74</f>
        <v>530</v>
      </c>
      <c r="H74" s="112"/>
      <c r="I74" s="59">
        <f>'CF Deutsch'!I74</f>
        <v>9230</v>
      </c>
      <c r="K74" s="101"/>
      <c r="L74" s="101"/>
    </row>
    <row r="75" spans="1:12" ht="15" customHeight="1">
      <c r="A75" s="111"/>
      <c r="B75" s="111" t="s">
        <v>160</v>
      </c>
      <c r="C75" s="111"/>
      <c r="D75" s="111"/>
      <c r="E75" s="111"/>
      <c r="F75" s="75" t="str">
        <f>+'CF Deutsch'!F75</f>
        <v>(35)</v>
      </c>
      <c r="G75" s="112">
        <f>+'CF Deutsch'!G75</f>
        <v>2120</v>
      </c>
      <c r="H75" s="112"/>
      <c r="I75" s="59">
        <f>'CF Deutsch'!I75</f>
        <v>503</v>
      </c>
      <c r="K75" s="101"/>
      <c r="L75" s="101"/>
    </row>
    <row r="76" spans="1:12" ht="15" customHeight="1" hidden="1">
      <c r="A76" s="111"/>
      <c r="B76" s="111" t="s">
        <v>142</v>
      </c>
      <c r="C76" s="111"/>
      <c r="D76" s="111"/>
      <c r="E76" s="111"/>
      <c r="F76" s="73">
        <f>IF('CF Deutsch'!F76&lt;&gt;"",'CF Deutsch'!F76,"")</f>
      </c>
      <c r="G76" s="112">
        <f>'CF Deutsch'!G76</f>
        <v>0</v>
      </c>
      <c r="H76" s="112"/>
      <c r="I76" s="59">
        <f>'CF Deutsch'!I76</f>
        <v>0</v>
      </c>
      <c r="K76" s="101"/>
      <c r="L76" s="101"/>
    </row>
    <row r="77" spans="1:12" ht="15" customHeight="1">
      <c r="A77" s="111"/>
      <c r="B77" s="111" t="s">
        <v>150</v>
      </c>
      <c r="C77" s="111"/>
      <c r="D77" s="111"/>
      <c r="E77" s="111"/>
      <c r="F77" s="73" t="str">
        <f>IF('CF Deutsch'!F77&lt;&gt;"",'CF Deutsch'!F77,"")</f>
        <v>(30)</v>
      </c>
      <c r="G77" s="112">
        <f>+'CF Deutsch'!G77</f>
        <v>-407</v>
      </c>
      <c r="H77" s="112"/>
      <c r="I77" s="59">
        <f>+'CF Deutsch'!I77</f>
        <v>-319</v>
      </c>
      <c r="K77" s="101"/>
      <c r="L77" s="101"/>
    </row>
    <row r="78" spans="1:12" ht="15" customHeight="1" hidden="1">
      <c r="A78" s="111"/>
      <c r="B78" s="111" t="s">
        <v>181</v>
      </c>
      <c r="C78" s="111"/>
      <c r="D78" s="111"/>
      <c r="E78" s="111"/>
      <c r="F78" s="73" t="str">
        <f>IF('CF Deutsch'!F78&lt;&gt;"",'CF Deutsch'!F78,"")</f>
        <v>(24)</v>
      </c>
      <c r="G78" s="112">
        <f>+'CF Deutsch'!G78</f>
        <v>0</v>
      </c>
      <c r="H78" s="112"/>
      <c r="I78" s="59">
        <f>+'CF Deutsch'!I78</f>
        <v>0</v>
      </c>
      <c r="K78" s="101"/>
      <c r="L78" s="101"/>
    </row>
    <row r="79" spans="1:12" ht="15" customHeight="1" hidden="1">
      <c r="A79" s="111"/>
      <c r="B79" s="111" t="s">
        <v>182</v>
      </c>
      <c r="C79" s="111"/>
      <c r="D79" s="111"/>
      <c r="E79" s="111"/>
      <c r="F79" s="73" t="str">
        <f>IF('CF Deutsch'!F79&lt;&gt;"",'CF Deutsch'!F79,"")</f>
        <v>(24)</v>
      </c>
      <c r="G79" s="112">
        <f>+'CF Deutsch'!G79</f>
        <v>0</v>
      </c>
      <c r="H79" s="112"/>
      <c r="I79" s="59">
        <f>+'CF Deutsch'!I79</f>
        <v>0</v>
      </c>
      <c r="K79" s="101"/>
      <c r="L79" s="101"/>
    </row>
    <row r="80" spans="1:12" ht="15" customHeight="1" hidden="1">
      <c r="A80" s="111"/>
      <c r="B80" s="111" t="s">
        <v>123</v>
      </c>
      <c r="C80" s="111"/>
      <c r="D80" s="111"/>
      <c r="E80" s="111"/>
      <c r="F80" s="73" t="str">
        <f>IF('CF Deutsch'!F80&lt;&gt;"",'CF Deutsch'!F80,"")</f>
        <v>(13)</v>
      </c>
      <c r="G80" s="112">
        <f>+'CF Deutsch'!G80</f>
        <v>0</v>
      </c>
      <c r="H80" s="112"/>
      <c r="I80" s="59">
        <f>+'CF Deutsch'!I80</f>
        <v>0</v>
      </c>
      <c r="K80" s="101"/>
      <c r="L80" s="101"/>
    </row>
    <row r="81" spans="1:12" ht="15" customHeight="1" hidden="1">
      <c r="A81" s="111"/>
      <c r="B81" s="111" t="s">
        <v>122</v>
      </c>
      <c r="C81" s="111"/>
      <c r="D81" s="111"/>
      <c r="E81" s="111"/>
      <c r="F81" s="73" t="str">
        <f>IF('CF Deutsch'!F81&lt;&gt;"",'CF Deutsch'!F81,"")</f>
        <v>(11)</v>
      </c>
      <c r="G81" s="112">
        <f>+'CF Deutsch'!G81</f>
        <v>0</v>
      </c>
      <c r="H81" s="112"/>
      <c r="I81" s="59">
        <f>+'CF Deutsch'!I81</f>
        <v>0</v>
      </c>
      <c r="K81" s="101"/>
      <c r="L81" s="101"/>
    </row>
    <row r="82" spans="1:12" ht="15" customHeight="1" hidden="1">
      <c r="A82" s="111"/>
      <c r="B82" s="111" t="s">
        <v>228</v>
      </c>
      <c r="C82" s="111"/>
      <c r="D82" s="111"/>
      <c r="E82" s="111"/>
      <c r="F82" s="73">
        <f>IF('CF Deutsch'!F82&lt;&gt;"",'CF Deutsch'!F82,"")</f>
      </c>
      <c r="G82" s="112">
        <f>+'CF Deutsch'!G82</f>
        <v>0</v>
      </c>
      <c r="H82" s="112"/>
      <c r="I82" s="59">
        <f>+'CF Deutsch'!I82</f>
        <v>0</v>
      </c>
      <c r="K82" s="101"/>
      <c r="L82" s="101"/>
    </row>
    <row r="83" spans="1:12" ht="15" customHeight="1">
      <c r="A83" s="111"/>
      <c r="B83" s="111"/>
      <c r="C83" s="111"/>
      <c r="D83" s="111"/>
      <c r="E83" s="111"/>
      <c r="F83" s="73">
        <f>IF('CF Deutsch'!F83&lt;&gt;"",'CF Deutsch'!F83,"")</f>
      </c>
      <c r="G83" s="112"/>
      <c r="H83" s="112"/>
      <c r="I83" s="59"/>
      <c r="K83" s="101"/>
      <c r="L83" s="101"/>
    </row>
    <row r="84" spans="1:12" ht="15" customHeight="1">
      <c r="A84" s="111"/>
      <c r="B84" s="115" t="s">
        <v>220</v>
      </c>
      <c r="C84" s="111"/>
      <c r="D84" s="111"/>
      <c r="E84" s="100"/>
      <c r="F84" s="73">
        <f>IF('CF Deutsch'!F84&lt;&gt;"",'CF Deutsch'!F84,"")</f>
      </c>
      <c r="G84" s="139">
        <f>+'CF Deutsch'!G84</f>
        <v>2128</v>
      </c>
      <c r="H84" s="122"/>
      <c r="I84" s="87">
        <f>+'CF Deutsch'!I84</f>
        <v>9378</v>
      </c>
      <c r="K84" s="101"/>
      <c r="L84" s="101"/>
    </row>
    <row r="85" spans="1:12" ht="15" customHeight="1">
      <c r="A85" s="111"/>
      <c r="B85" s="111"/>
      <c r="C85" s="111"/>
      <c r="D85" s="111"/>
      <c r="E85" s="111"/>
      <c r="F85" s="73">
        <f>IF('CF Deutsch'!F85&lt;&gt;"",'CF Deutsch'!F85,"")</f>
      </c>
      <c r="G85" s="122"/>
      <c r="H85" s="123"/>
      <c r="I85" s="90"/>
      <c r="K85" s="101"/>
      <c r="L85" s="101"/>
    </row>
    <row r="86" spans="1:10" s="102" customFormat="1" ht="15" customHeight="1">
      <c r="A86" s="111" t="s">
        <v>136</v>
      </c>
      <c r="B86" s="111"/>
      <c r="C86" s="111"/>
      <c r="D86" s="111"/>
      <c r="E86" s="111"/>
      <c r="F86" s="73">
        <f>IF('CF Deutsch'!F86&lt;&gt;"",'CF Deutsch'!F86,"")</f>
      </c>
      <c r="G86" s="123">
        <f>+'CF Deutsch'!G86</f>
        <v>3889</v>
      </c>
      <c r="H86" s="112"/>
      <c r="I86" s="89">
        <f>+'CF Deutsch'!I86</f>
        <v>2207</v>
      </c>
      <c r="J86" s="61"/>
    </row>
    <row r="87" spans="1:12" ht="15" customHeight="1">
      <c r="A87" s="115" t="s">
        <v>195</v>
      </c>
      <c r="B87" s="115"/>
      <c r="C87" s="115"/>
      <c r="D87" s="115"/>
      <c r="E87" s="115"/>
      <c r="F87" s="73">
        <f>IF('CF Deutsch'!F87&lt;&gt;"",'CF Deutsch'!F87,"")</f>
      </c>
      <c r="G87" s="125">
        <f>+'CF Deutsch'!G87</f>
        <v>-667</v>
      </c>
      <c r="H87" s="125"/>
      <c r="I87" s="80">
        <f>+'CF Deutsch'!I87</f>
        <v>4759</v>
      </c>
      <c r="K87" s="101"/>
      <c r="L87" s="101"/>
    </row>
    <row r="88" spans="1:10" s="102" customFormat="1" ht="15" customHeight="1">
      <c r="A88" s="111" t="s">
        <v>124</v>
      </c>
      <c r="B88" s="111"/>
      <c r="C88" s="111"/>
      <c r="D88" s="111"/>
      <c r="E88" s="111"/>
      <c r="F88" s="73" t="str">
        <f>IF('CF Deutsch'!F88&lt;&gt;"",'CF Deutsch'!F88,"")</f>
        <v>(22)</v>
      </c>
      <c r="G88" s="112">
        <f>+'CF Deutsch'!G88</f>
        <v>194641</v>
      </c>
      <c r="H88" s="112"/>
      <c r="I88" s="59">
        <f>+'CF Deutsch'!I88</f>
        <v>313516</v>
      </c>
      <c r="J88" s="95"/>
    </row>
    <row r="89" spans="1:12" ht="15" customHeight="1" thickBot="1">
      <c r="A89" s="115" t="s">
        <v>125</v>
      </c>
      <c r="B89" s="115"/>
      <c r="C89" s="115"/>
      <c r="D89" s="115"/>
      <c r="E89" s="115"/>
      <c r="F89" s="73" t="str">
        <f>IF('CF Deutsch'!F89&lt;&gt;"",'CF Deutsch'!F89,"")</f>
        <v>(22)</v>
      </c>
      <c r="G89" s="141">
        <f>+'CF Deutsch'!G89</f>
        <v>193974</v>
      </c>
      <c r="H89" s="122"/>
      <c r="I89" s="94">
        <f>+'CF Deutsch'!I89</f>
        <v>318275</v>
      </c>
      <c r="K89" s="101"/>
      <c r="L89" s="101"/>
    </row>
    <row r="90" spans="1:12" ht="15" customHeight="1" thickTop="1">
      <c r="A90" s="111"/>
      <c r="B90" s="111"/>
      <c r="C90" s="111"/>
      <c r="D90" s="111"/>
      <c r="E90" s="111"/>
      <c r="F90" s="109"/>
      <c r="G90" s="90"/>
      <c r="H90" s="123"/>
      <c r="I90" s="90"/>
      <c r="K90" s="101"/>
      <c r="L90" s="101"/>
    </row>
    <row r="91" spans="1:9" ht="14.25">
      <c r="A91" s="111"/>
      <c r="B91" s="111"/>
      <c r="C91" s="111"/>
      <c r="D91" s="111"/>
      <c r="E91" s="111"/>
      <c r="F91" s="58"/>
      <c r="G91" s="59"/>
      <c r="H91" s="112"/>
      <c r="I91" s="59"/>
    </row>
    <row r="92" spans="1:9" ht="15">
      <c r="A92" s="130" t="s">
        <v>248</v>
      </c>
      <c r="B92" s="131"/>
      <c r="C92" s="131"/>
      <c r="D92" s="131"/>
      <c r="E92" s="131"/>
      <c r="F92" s="131"/>
      <c r="G92" s="59"/>
      <c r="H92" s="112"/>
      <c r="I92" s="59"/>
    </row>
    <row r="93" spans="1:9" ht="14.25">
      <c r="A93" s="111"/>
      <c r="B93" s="111"/>
      <c r="C93" s="111"/>
      <c r="D93" s="111"/>
      <c r="E93" s="111"/>
      <c r="F93" s="58"/>
      <c r="G93" s="59"/>
      <c r="H93" s="112"/>
      <c r="I93" s="59"/>
    </row>
  </sheetData>
  <sheetProtection/>
  <mergeCells count="6">
    <mergeCell ref="A3:I3"/>
    <mergeCell ref="A2:I2"/>
    <mergeCell ref="B56:E56"/>
    <mergeCell ref="B73:E73"/>
    <mergeCell ref="C29:F29"/>
    <mergeCell ref="C60:E60"/>
  </mergeCells>
  <printOptions horizontalCentered="1" verticalCentered="1"/>
  <pageMargins left="0.5511811023622047" right="0.2755905511811024" top="0.35433070866141736" bottom="0.19" header="0.31496062992125984" footer="0.17"/>
  <pageSetup fitToHeight="1" fitToWidth="1" horizontalDpi="1200" verticalDpi="1200" orientation="portrait" paperSize="9" scale="61" r:id="rId2"/>
  <headerFooter alignWithMargins="0">
    <oddFooter>&amp;LCarl Zeiss Meditec AG
MAG-CC  &amp;D &amp;T&amp;R&amp;F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A1">
      <selection activeCell="H27" sqref="H27"/>
    </sheetView>
  </sheetViews>
  <sheetFormatPr defaultColWidth="12" defaultRowHeight="12.75"/>
  <cols>
    <col min="1" max="2" width="3.16015625" style="32" customWidth="1"/>
    <col min="3" max="3" width="2.66015625" style="32" customWidth="1"/>
    <col min="4" max="4" width="3.16015625" style="32" hidden="1" customWidth="1"/>
    <col min="5" max="5" width="71.16015625" style="32" customWidth="1"/>
    <col min="6" max="6" width="28.66015625" style="33" bestFit="1" customWidth="1"/>
    <col min="7" max="7" width="2" style="33" customWidth="1"/>
    <col min="8" max="8" width="23.5" style="33" bestFit="1" customWidth="1"/>
    <col min="9" max="9" width="12" style="34" hidden="1" customWidth="1"/>
    <col min="10" max="16384" width="12" style="34" customWidth="1"/>
  </cols>
  <sheetData>
    <row r="1" spans="1:8" ht="15" customHeight="1">
      <c r="A1" s="157" t="s">
        <v>65</v>
      </c>
      <c r="B1" s="157"/>
      <c r="C1" s="157"/>
      <c r="D1" s="157"/>
      <c r="E1" s="157"/>
      <c r="F1" s="157"/>
      <c r="G1" s="157"/>
      <c r="H1" s="157"/>
    </row>
    <row r="2" spans="1:8" ht="15" customHeight="1">
      <c r="A2" s="158" t="s">
        <v>85</v>
      </c>
      <c r="B2" s="158"/>
      <c r="C2" s="158"/>
      <c r="D2" s="158"/>
      <c r="E2" s="158"/>
      <c r="F2" s="158"/>
      <c r="G2" s="158"/>
      <c r="H2" s="158"/>
    </row>
    <row r="3" spans="1:8" ht="15" customHeight="1">
      <c r="A3" s="158" t="s">
        <v>77</v>
      </c>
      <c r="B3" s="158"/>
      <c r="C3" s="158"/>
      <c r="D3" s="158"/>
      <c r="E3" s="158"/>
      <c r="F3" s="158"/>
      <c r="G3" s="158"/>
      <c r="H3" s="158"/>
    </row>
    <row r="4" spans="1:8" ht="18" customHeight="1">
      <c r="A4" s="37"/>
      <c r="B4" s="38"/>
      <c r="C4" s="38"/>
      <c r="D4" s="38"/>
      <c r="E4" s="38"/>
      <c r="F4" s="39"/>
      <c r="G4" s="39"/>
      <c r="H4" s="39"/>
    </row>
    <row r="5" spans="6:8" ht="12.75" customHeight="1">
      <c r="F5" s="40" t="s">
        <v>86</v>
      </c>
      <c r="G5" s="41"/>
      <c r="H5" s="40" t="s">
        <v>87</v>
      </c>
    </row>
    <row r="6" spans="1:8" ht="15" customHeight="1">
      <c r="A6" s="42"/>
      <c r="B6" s="42"/>
      <c r="C6" s="42"/>
      <c r="D6" s="42"/>
      <c r="E6" s="42"/>
      <c r="F6" s="43" t="s">
        <v>88</v>
      </c>
      <c r="G6" s="44"/>
      <c r="H6" s="43" t="s">
        <v>89</v>
      </c>
    </row>
    <row r="7" spans="1:8" ht="15" customHeight="1">
      <c r="A7" s="42"/>
      <c r="B7" s="42"/>
      <c r="C7" s="42"/>
      <c r="D7" s="42"/>
      <c r="E7" s="42"/>
      <c r="F7" s="45" t="s">
        <v>90</v>
      </c>
      <c r="G7" s="46"/>
      <c r="H7" s="45" t="s">
        <v>90</v>
      </c>
    </row>
    <row r="8" spans="1:8" ht="15" customHeight="1">
      <c r="A8" s="42"/>
      <c r="B8" s="42"/>
      <c r="C8" s="42"/>
      <c r="D8" s="42"/>
      <c r="E8" s="42"/>
      <c r="F8" s="45"/>
      <c r="G8" s="47"/>
      <c r="H8" s="45"/>
    </row>
    <row r="9" spans="6:8" ht="15" customHeight="1">
      <c r="F9" s="48"/>
      <c r="G9" s="48"/>
      <c r="H9" s="48"/>
    </row>
    <row r="10" spans="1:8" ht="15" customHeight="1">
      <c r="A10" s="49" t="s">
        <v>91</v>
      </c>
      <c r="B10" s="49"/>
      <c r="C10" s="49"/>
      <c r="D10" s="49"/>
      <c r="E10" s="49"/>
      <c r="F10" s="50"/>
      <c r="G10" s="50"/>
      <c r="H10" s="50"/>
    </row>
    <row r="11" spans="3:8" ht="15" customHeight="1">
      <c r="C11" s="32" t="s">
        <v>82</v>
      </c>
      <c r="F11" s="48">
        <f>+'CF Deutsch'!G12</f>
        <v>17971</v>
      </c>
      <c r="G11" s="48"/>
      <c r="H11" s="48">
        <f>+'CF Deutsch'!I12</f>
        <v>14589</v>
      </c>
    </row>
    <row r="12" spans="3:8" ht="15" customHeight="1">
      <c r="C12" s="32" t="s">
        <v>97</v>
      </c>
      <c r="F12" s="48" t="e">
        <f>+'CF Deutsch'!#REF!</f>
        <v>#REF!</v>
      </c>
      <c r="G12" s="48"/>
      <c r="H12" s="48" t="e">
        <f>+'CF Deutsch'!#REF!</f>
        <v>#REF!</v>
      </c>
    </row>
    <row r="13" spans="3:8" ht="15" customHeight="1">
      <c r="C13" s="32" t="s">
        <v>64</v>
      </c>
      <c r="F13" s="48">
        <f>+'CF Deutsch'!G20</f>
        <v>4433</v>
      </c>
      <c r="G13" s="48"/>
      <c r="H13" s="48">
        <f>+'CF Deutsch'!I20</f>
        <v>5166</v>
      </c>
    </row>
    <row r="14" spans="3:8" ht="15" customHeight="1">
      <c r="C14" s="32" t="s">
        <v>72</v>
      </c>
      <c r="F14" s="48">
        <f>+'CF Deutsch'!G33</f>
        <v>-1291</v>
      </c>
      <c r="G14" s="48"/>
      <c r="H14" s="48">
        <f>+'CF Deutsch'!I33</f>
        <v>-5718</v>
      </c>
    </row>
    <row r="15" spans="3:8" ht="15" customHeight="1">
      <c r="C15" s="32" t="s">
        <v>73</v>
      </c>
      <c r="F15" s="48">
        <f>+'CF Deutsch'!G34</f>
        <v>-2318</v>
      </c>
      <c r="G15" s="48"/>
      <c r="H15" s="48">
        <f>+'CF Deutsch'!I34</f>
        <v>-5539</v>
      </c>
    </row>
    <row r="16" spans="3:8" ht="15" customHeight="1">
      <c r="C16" s="32" t="s">
        <v>74</v>
      </c>
      <c r="F16" s="48">
        <f>+'CF Deutsch'!G36</f>
        <v>-8759</v>
      </c>
      <c r="G16" s="48"/>
      <c r="H16" s="48">
        <f>+'CF Deutsch'!I36</f>
        <v>-10607</v>
      </c>
    </row>
    <row r="17" spans="3:8" ht="15" customHeight="1">
      <c r="C17" s="32" t="s">
        <v>96</v>
      </c>
      <c r="D17" s="32" t="s">
        <v>12</v>
      </c>
      <c r="F17" s="48">
        <f>+'CF Deutsch'!G37</f>
        <v>0</v>
      </c>
      <c r="G17" s="48"/>
      <c r="H17" s="48">
        <f>+'CF Deutsch'!I37</f>
        <v>0</v>
      </c>
    </row>
    <row r="18" spans="3:8" ht="15" customHeight="1">
      <c r="C18" s="32" t="s">
        <v>75</v>
      </c>
      <c r="D18" s="32" t="s">
        <v>13</v>
      </c>
      <c r="F18" s="48">
        <f>+'CF Deutsch'!G38</f>
        <v>-1330</v>
      </c>
      <c r="G18" s="48"/>
      <c r="H18" s="48">
        <f>+'CF Deutsch'!I38</f>
        <v>-2283</v>
      </c>
    </row>
    <row r="19" spans="6:8" ht="15" customHeight="1">
      <c r="F19" s="48"/>
      <c r="G19" s="48"/>
      <c r="H19" s="48"/>
    </row>
    <row r="20" spans="1:8" ht="15" customHeight="1">
      <c r="A20" s="51" t="s">
        <v>92</v>
      </c>
      <c r="F20" s="48">
        <f>+'CF Deutsch'!G65</f>
        <v>-16229</v>
      </c>
      <c r="G20" s="48"/>
      <c r="H20" s="48">
        <f>+'CF Deutsch'!I65</f>
        <v>-4603</v>
      </c>
    </row>
    <row r="21" spans="6:8" ht="15" customHeight="1">
      <c r="F21" s="48"/>
      <c r="G21" s="48"/>
      <c r="H21" s="48"/>
    </row>
    <row r="22" spans="1:8" ht="15" customHeight="1">
      <c r="A22" s="51" t="s">
        <v>93</v>
      </c>
      <c r="F22" s="48"/>
      <c r="G22" s="48"/>
      <c r="H22" s="48"/>
    </row>
    <row r="23" spans="2:8" ht="15" customHeight="1">
      <c r="B23" s="32" t="s">
        <v>94</v>
      </c>
      <c r="F23" s="48">
        <f>+'CF Deutsch'!G70</f>
        <v>0</v>
      </c>
      <c r="G23" s="48"/>
      <c r="H23" s="48">
        <f>+'CF Deutsch'!I70</f>
        <v>0</v>
      </c>
    </row>
    <row r="24" spans="2:8" ht="15" customHeight="1">
      <c r="B24" s="32" t="s">
        <v>76</v>
      </c>
      <c r="F24" s="48" t="e">
        <f>+'CF Deutsch'!#REF!</f>
        <v>#REF!</v>
      </c>
      <c r="G24" s="48"/>
      <c r="H24" s="48" t="e">
        <f>+'CF Deutsch'!#REF!</f>
        <v>#REF!</v>
      </c>
    </row>
    <row r="25" spans="2:8" ht="15" customHeight="1">
      <c r="B25" s="32" t="s">
        <v>84</v>
      </c>
      <c r="F25" s="48">
        <f>+'CF Deutsch'!G74</f>
        <v>530</v>
      </c>
      <c r="G25" s="48"/>
      <c r="H25" s="48">
        <f>+'CF Deutsch'!I74</f>
        <v>9230</v>
      </c>
    </row>
    <row r="26" spans="6:8" ht="15" customHeight="1">
      <c r="F26" s="48"/>
      <c r="G26" s="48"/>
      <c r="H26" s="48"/>
    </row>
    <row r="27" spans="1:8" ht="15" customHeight="1">
      <c r="A27" s="51" t="s">
        <v>95</v>
      </c>
      <c r="F27" s="48">
        <f>+'CF Deutsch'!G87</f>
        <v>-667</v>
      </c>
      <c r="G27" s="48"/>
      <c r="H27" s="48">
        <f>+'CF Deutsch'!I87</f>
        <v>4759</v>
      </c>
    </row>
    <row r="28" spans="6:8" ht="15" customHeight="1">
      <c r="F28" s="48"/>
      <c r="G28" s="48"/>
      <c r="H28" s="48"/>
    </row>
    <row r="29" spans="6:8" ht="15" customHeight="1">
      <c r="F29" s="48"/>
      <c r="G29" s="48"/>
      <c r="H29" s="48"/>
    </row>
    <row r="30" spans="6:8" ht="15" customHeight="1">
      <c r="F30" s="48"/>
      <c r="G30" s="48"/>
      <c r="H30" s="48"/>
    </row>
    <row r="31" spans="6:8" ht="15" customHeight="1">
      <c r="F31" s="48"/>
      <c r="G31" s="48"/>
      <c r="H31" s="48"/>
    </row>
    <row r="32" spans="6:8" ht="15" customHeight="1">
      <c r="F32" s="48"/>
      <c r="G32" s="48"/>
      <c r="H32" s="48"/>
    </row>
    <row r="33" spans="6:8" ht="15" customHeight="1">
      <c r="F33" s="48"/>
      <c r="G33" s="48"/>
      <c r="H33" s="48"/>
    </row>
    <row r="34" spans="6:9" ht="15" customHeight="1">
      <c r="F34" s="48"/>
      <c r="G34" s="48"/>
      <c r="H34" s="48"/>
      <c r="I34" s="52"/>
    </row>
    <row r="35" spans="6:9" ht="15" customHeight="1">
      <c r="F35" s="48"/>
      <c r="G35" s="48"/>
      <c r="H35" s="48"/>
      <c r="I35" s="52"/>
    </row>
    <row r="36" spans="6:8" ht="15" customHeight="1">
      <c r="F36" s="48"/>
      <c r="G36" s="48"/>
      <c r="H36" s="48"/>
    </row>
    <row r="37" spans="6:8" ht="24.75" customHeight="1">
      <c r="F37" s="48"/>
      <c r="G37" s="48"/>
      <c r="H37" s="48"/>
    </row>
    <row r="38" spans="6:8" ht="24" customHeight="1">
      <c r="F38" s="48"/>
      <c r="G38" s="48"/>
      <c r="H38" s="48"/>
    </row>
    <row r="39" spans="6:8" ht="15.75">
      <c r="F39" s="48"/>
      <c r="G39" s="48"/>
      <c r="H39" s="48"/>
    </row>
    <row r="40" ht="15.75" hidden="1">
      <c r="F40" s="48"/>
    </row>
    <row r="41" spans="1:8" ht="15" customHeight="1" hidden="1" thickBot="1">
      <c r="A41" s="53"/>
      <c r="B41" s="54"/>
      <c r="C41" s="53"/>
      <c r="D41" s="53"/>
      <c r="E41" s="53"/>
      <c r="F41" s="55"/>
      <c r="H41" s="55"/>
    </row>
    <row r="42" spans="1:8" ht="17.25" hidden="1" thickBot="1" thickTop="1">
      <c r="A42" s="53"/>
      <c r="B42" s="54"/>
      <c r="C42" s="54"/>
      <c r="D42" s="53"/>
      <c r="E42" s="56"/>
      <c r="F42" s="55"/>
      <c r="H42" s="55"/>
    </row>
    <row r="44" ht="15" customHeight="1"/>
  </sheetData>
  <sheetProtection/>
  <mergeCells count="3">
    <mergeCell ref="A1:H1"/>
    <mergeCell ref="A2:H2"/>
    <mergeCell ref="A3:H3"/>
  </mergeCells>
  <printOptions/>
  <pageMargins left="0.787401575" right="0.787401575" top="0.984251969" bottom="0.984251969" header="0.4921259845" footer="0.492125984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Swearingen</dc:creator>
  <cp:keywords/>
  <dc:description/>
  <cp:lastModifiedBy>Boose, Lisa</cp:lastModifiedBy>
  <cp:lastPrinted>2012-01-18T12:37:09Z</cp:lastPrinted>
  <dcterms:created xsi:type="dcterms:W3CDTF">1999-04-19T21:32:57Z</dcterms:created>
  <dcterms:modified xsi:type="dcterms:W3CDTF">2012-02-13T08:42:16Z</dcterms:modified>
  <cp:category/>
  <cp:version/>
  <cp:contentType/>
  <cp:contentStatus/>
</cp:coreProperties>
</file>